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viviendagovco.sharepoint.com/sites/Grp_DirecciondelSistemaHabitacional_Fonvivienda/Documentos compartidos/General/02_FIDEICOMISOS/01_PROGRAMAS/11_BARRIOS DE PAZ/01_PAM_022_2025/03_COMITE_FIDUCIARIO/SESIONES/Comité No. 5/1. TDR (Obra e interventoría) - Ipiales, Nariño/CONVOCATORIA INTERVENTORÍA MIB IPIALES/3. FORMATOS/"/>
    </mc:Choice>
  </mc:AlternateContent>
  <xr:revisionPtr revIDLastSave="24" documentId="8_{771AD9FF-2C1F-4CC2-8653-E7802037BD3F}" xr6:coauthVersionLast="47" xr6:coauthVersionMax="47" xr10:uidLastSave="{B3743FB1-427B-1843-BE23-70BA78DAC415}"/>
  <bookViews>
    <workbookView xWindow="0" yWindow="600" windowWidth="19400" windowHeight="11600" xr2:uid="{8E34A185-A225-416D-A509-AA4AA2D571FD}"/>
  </bookViews>
  <sheets>
    <sheet name="INTERVENTORÍA (2)" sheetId="6" r:id="rId1"/>
    <sheet name="FACTOR MULTIPLICADOR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6" l="1"/>
  <c r="C73" i="6"/>
  <c r="H68" i="6"/>
  <c r="H66" i="6"/>
  <c r="H64" i="6"/>
  <c r="H62" i="6"/>
  <c r="H61" i="6"/>
  <c r="E60" i="6"/>
  <c r="H60" i="6" s="1"/>
  <c r="E59" i="6"/>
  <c r="H59" i="6" s="1"/>
  <c r="E57" i="6"/>
  <c r="H57" i="6" s="1"/>
  <c r="E55" i="6"/>
  <c r="H55" i="6" s="1"/>
  <c r="H54" i="6"/>
  <c r="H53" i="6"/>
  <c r="E52" i="6"/>
  <c r="H52" i="6" s="1"/>
  <c r="E51" i="6"/>
  <c r="H51" i="6" s="1"/>
  <c r="E50" i="6"/>
  <c r="H50" i="6" s="1"/>
  <c r="E49" i="6"/>
  <c r="H49" i="6" s="1"/>
  <c r="E48" i="6"/>
  <c r="H48" i="6" s="1"/>
  <c r="D48" i="6"/>
  <c r="E47" i="6"/>
  <c r="H47" i="6" s="1"/>
  <c r="D47" i="6"/>
  <c r="E46" i="6"/>
  <c r="H46" i="6" s="1"/>
  <c r="E45" i="6"/>
  <c r="H45" i="6" s="1"/>
  <c r="H44" i="6"/>
  <c r="E43" i="6"/>
  <c r="H43" i="6" s="1"/>
  <c r="E42" i="6"/>
  <c r="H42" i="6" s="1"/>
  <c r="H36" i="6"/>
  <c r="H34" i="6"/>
  <c r="H32" i="6"/>
  <c r="H30" i="6"/>
  <c r="H29" i="6"/>
  <c r="H28" i="6"/>
  <c r="H27" i="6"/>
  <c r="H25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F32" i="3"/>
  <c r="E53" i="3"/>
  <c r="F51" i="3"/>
  <c r="F49" i="3"/>
  <c r="F43" i="3"/>
  <c r="F20" i="3"/>
  <c r="F7" i="3"/>
  <c r="H35" i="6" l="1"/>
  <c r="H37" i="6" s="1"/>
  <c r="H67" i="6"/>
  <c r="H69" i="6" s="1"/>
  <c r="F53" i="3"/>
  <c r="H70" i="6" l="1"/>
  <c r="H71" i="6" s="1"/>
  <c r="H74" i="6" s="1"/>
  <c r="J74" i="6" s="1"/>
  <c r="H38" i="6"/>
  <c r="H39" i="6" s="1"/>
  <c r="H73" i="6" l="1"/>
  <c r="H75" i="6" l="1"/>
  <c r="J73" i="6"/>
  <c r="J75" i="6" s="1"/>
</calcChain>
</file>

<file path=xl/sharedStrings.xml><?xml version="1.0" encoding="utf-8"?>
<sst xmlns="http://schemas.openxmlformats.org/spreadsheetml/2006/main" count="173" uniqueCount="117">
  <si>
    <t>TÉRMINOS DE REFERENCIA PARA CONTRATAR LA INTERVENTORÍA TÉCNICA, ADMINISTRATIVA, FINANCIERA, CONTABLE, AMBIENTAL, SOCIAL Y JURÍDICA A LA EJECUCIÓN DE LOS ESTUDIOS, DISEÑOS Y CONSTRUCCIÓN DE LAS OBRAS PRIORIZADAS, INCLUIDO EL ACOMPAÑAMIENTO SOCIAL NECESARIO PARA EL PROYECTO DE MEJORAMIENTO INTEGRAL DE BARRIOS EN EL MUNICIPIO DE IPIALES, DEPARTAMENTO DE NARIÑO.</t>
  </si>
  <si>
    <t xml:space="preserve">FORMATO DE OFERTA ECONÓMICA DE INTERVENTORÍA </t>
  </si>
  <si>
    <t>CANT.</t>
  </si>
  <si>
    <t>CARGO / OFICIO</t>
  </si>
  <si>
    <t>COSTOS</t>
  </si>
  <si>
    <t xml:space="preserve">PARTICIPACIÓN </t>
  </si>
  <si>
    <t xml:space="preserve">DEDICACIÓN </t>
  </si>
  <si>
    <t>VALOR</t>
  </si>
  <si>
    <t>DE PERSONAL</t>
  </si>
  <si>
    <t>(meses)</t>
  </si>
  <si>
    <t>%</t>
  </si>
  <si>
    <t>PARCIAL ($)</t>
  </si>
  <si>
    <t>(1)</t>
  </si>
  <si>
    <t>(2)</t>
  </si>
  <si>
    <t>(3)</t>
  </si>
  <si>
    <t>(4)</t>
  </si>
  <si>
    <r>
      <rPr>
        <sz val="10"/>
        <color rgb="FF000000"/>
        <rFont val="Arial Narrow"/>
        <family val="2"/>
      </rPr>
      <t>(1)*((3)*(4))*(2) =</t>
    </r>
    <r>
      <rPr>
        <b/>
        <sz val="10"/>
        <color rgb="FF0000FF"/>
        <rFont val="Arial Narrow"/>
        <family val="2"/>
      </rPr>
      <t xml:space="preserve"> (5)</t>
    </r>
  </si>
  <si>
    <t xml:space="preserve">COSTOS DIRECTOS DE PERSONAL ETAPA I </t>
  </si>
  <si>
    <t>PERSONAL PROFESIONAL</t>
  </si>
  <si>
    <t xml:space="preserve">Director y coordinador técnico de interventoría </t>
  </si>
  <si>
    <t xml:space="preserve">Profesional social </t>
  </si>
  <si>
    <t>Arquitecto Diseñador urbano</t>
  </si>
  <si>
    <t xml:space="preserve">Arquitecto paisajista </t>
  </si>
  <si>
    <t>Especialista ambiental</t>
  </si>
  <si>
    <t xml:space="preserve">Especialista estructural </t>
  </si>
  <si>
    <t>Especialista en diseño geométrico de vías</t>
  </si>
  <si>
    <t>Especialista en geotécnia y pavimentos</t>
  </si>
  <si>
    <t xml:space="preserve">Especialista hidrosanitario </t>
  </si>
  <si>
    <t xml:space="preserve">Especialista eléctrico </t>
  </si>
  <si>
    <t>Profesional de costos, presupuestos y programación</t>
  </si>
  <si>
    <t>Profesional de apoyo social –
profesional del primer empleo</t>
  </si>
  <si>
    <t>Ingeniero Auxiliar y/o profesional de apoyo técnico - profesional del primer empleo</t>
  </si>
  <si>
    <t>PERSONAL TÉCNICO</t>
  </si>
  <si>
    <t xml:space="preserve">Comision de Topografia (Topográfo+Auxiliar) </t>
  </si>
  <si>
    <t>PERSONAL ADMINISTRATIVO</t>
  </si>
  <si>
    <t xml:space="preserve">Secretaria </t>
  </si>
  <si>
    <t xml:space="preserve">Mensajero </t>
  </si>
  <si>
    <t xml:space="preserve">Contador </t>
  </si>
  <si>
    <t xml:space="preserve">Abogado </t>
  </si>
  <si>
    <t>PERSONAL AUXILIAR TÉCNICO</t>
  </si>
  <si>
    <t>OTROS COSTOS DE PERSONAL</t>
  </si>
  <si>
    <t>SUBTOTAL COSTOS PERSONAL ETAPA 1</t>
  </si>
  <si>
    <t>FACTOR MULTIPLICADOR</t>
  </si>
  <si>
    <t>SUBTOTAL COSTOS PERSONAL + FACTOR MULTIPLICADOR</t>
  </si>
  <si>
    <t>IVA 19% DE INTERVENTORIA ETAPA 1</t>
  </si>
  <si>
    <t>OFERTA ECONOMICA ETAPA 1</t>
  </si>
  <si>
    <t>COSTOS DIRECTOS DE PERSONAL ETAPA II</t>
  </si>
  <si>
    <t xml:space="preserve">Residente de interventoría obra </t>
  </si>
  <si>
    <t xml:space="preserve">Especialista ambiental </t>
  </si>
  <si>
    <t xml:space="preserve">Profesional en seguridad y salud en el trabajo </t>
  </si>
  <si>
    <t>Profesional de apoyo diseñador</t>
  </si>
  <si>
    <t xml:space="preserve">PERSONAL TÉNICO </t>
  </si>
  <si>
    <t xml:space="preserve">Comisión de Topografía (Topógrafo+ Auxiliar) </t>
  </si>
  <si>
    <t xml:space="preserve">PERSONAL ADMINISTRATIVO </t>
  </si>
  <si>
    <t xml:space="preserve">OTROS COSTOS DE PERSONAL </t>
  </si>
  <si>
    <t>SUBTOTAL COSTOS PERSONAL ETAPA 2</t>
  </si>
  <si>
    <t>IVA 19% DE INTERVENTORIA ETAPA 2</t>
  </si>
  <si>
    <t>OFERTA ECONOMICA ETAPA 2</t>
  </si>
  <si>
    <t>TOTAL OFERTA ECONOMICA</t>
  </si>
  <si>
    <t xml:space="preserve">FACTOR MULTIPLICADOR </t>
  </si>
  <si>
    <t xml:space="preserve">Ítem </t>
  </si>
  <si>
    <t xml:space="preserve">Descripción </t>
  </si>
  <si>
    <t xml:space="preserve">Porcentaje </t>
  </si>
  <si>
    <t xml:space="preserve">SUELDO ANUAL BÁSICO </t>
  </si>
  <si>
    <t xml:space="preserve">SALARIO MENSUAL </t>
  </si>
  <si>
    <t> </t>
  </si>
  <si>
    <t xml:space="preserve">PRESTACIONES SOCIALES </t>
  </si>
  <si>
    <t xml:space="preserve">2.1 Prima anual </t>
  </si>
  <si>
    <t xml:space="preserve">2.2 Cesantía anual  </t>
  </si>
  <si>
    <t>2.3 Intereses de Cesantías</t>
  </si>
  <si>
    <t>2.4 Vacaciones</t>
  </si>
  <si>
    <t>2.5 Seguridad Social (salud)</t>
  </si>
  <si>
    <t>2.6 Seguridad Social (pensión)</t>
  </si>
  <si>
    <t>2.7 Aseguradora de Riesgos Profesionales</t>
  </si>
  <si>
    <t>2.8 Subsidio Familiar</t>
  </si>
  <si>
    <t>2.9 ICBF</t>
  </si>
  <si>
    <t>2.10 SENA</t>
  </si>
  <si>
    <t>2.11 Subsidio de Transporte</t>
  </si>
  <si>
    <t>2.12 Dotación</t>
  </si>
  <si>
    <t xml:space="preserve">COSTOS DIRECTOS </t>
  </si>
  <si>
    <t>Arriendo de Oficina, Administración y Servicios Públicos</t>
  </si>
  <si>
    <t>Papelería oficina interventor</t>
  </si>
  <si>
    <t xml:space="preserve">Personal administrativo no facturado </t>
  </si>
  <si>
    <t>Personal profesional no facturado</t>
  </si>
  <si>
    <t>Implementación y programa preventivo de salud en el trabajo y seguridad industrial</t>
  </si>
  <si>
    <t>Equipos de oficina</t>
  </si>
  <si>
    <t>Equipos de plotter, escaneo y fotografía. Incluye impresiones</t>
  </si>
  <si>
    <t>Combustibles vehículos</t>
  </si>
  <si>
    <t>Laboratorios y ensayos de verificación</t>
  </si>
  <si>
    <t>Documentación Técnica. Informes por cada especialidad (1 original, 2 copias y CD) por cada uno</t>
  </si>
  <si>
    <t>Trámites y aprobaciones ante entidades por cada especialidad. Incluye acompañamientos</t>
  </si>
  <si>
    <t xml:space="preserve">IMPUESTOS </t>
  </si>
  <si>
    <t>Contribución especial</t>
  </si>
  <si>
    <t>Rete fuente</t>
  </si>
  <si>
    <t>Rete ICA</t>
  </si>
  <si>
    <t xml:space="preserve">Tasa pro deporte </t>
  </si>
  <si>
    <t xml:space="preserve">Fondo de seguridad </t>
  </si>
  <si>
    <t xml:space="preserve">Estampilla UDENAR </t>
  </si>
  <si>
    <t xml:space="preserve">Estampilla adulto mayor </t>
  </si>
  <si>
    <t xml:space="preserve">Estampilla procultura </t>
  </si>
  <si>
    <t>Estampilla justicia familiar</t>
  </si>
  <si>
    <t>Otros impuestos o estampillas</t>
  </si>
  <si>
    <t>Pendiente respuesta Gloria Angelica</t>
  </si>
  <si>
    <t xml:space="preserve">PÓLIZAS Y GARANTÍAS </t>
  </si>
  <si>
    <t>Cumplimiento</t>
  </si>
  <si>
    <t>Buen manejo de anticipo</t>
  </si>
  <si>
    <t>Salarios y prestaciones sociales</t>
  </si>
  <si>
    <t>Estabilidad y calidad de obra</t>
  </si>
  <si>
    <t>Responsabilidad civil</t>
  </si>
  <si>
    <t xml:space="preserve">IMPREVISTOS 1% </t>
  </si>
  <si>
    <t>HONORARIOS (UTILIDADES)  DE (1+2+3+4)</t>
  </si>
  <si>
    <t>Pendiente estudio de mercado</t>
  </si>
  <si>
    <t>TOTAL FACTOR MULTIPLICADOR</t>
  </si>
  <si>
    <r>
      <t xml:space="preserve">Para la presentación de la propuesta económica deberá tener en cuenta los siguientes aspectos:
Nota 1: Todos los valores contenidos en la  oferta económica (valor unitario, valor de ítem, valor de etapa o fase, valor del IVA,  valor total, valores resultantes de las operaciones aritméticas a que haya lugar, etc.) deberán estar ajustado al peso.
En caso que cualquier valor de la oferta económica (valor unitario, valor de ítem, valor de etapa o fase, valor del IVA, valor total, valores resultantes de las operaciones aritméticas a que haya lugar, etc.) de algún proponente se presente con decimales, la entidad procederá ajustar el valor redondeándolo al peso, cuando la fracción decimal del peso sea igual o superior a cinco lo aproximará por exceso al peso y cuando la fracción decimal del peso sea inferior a cinco lo aproximará por defecto al peso. 
Nota 2: En el evento que la propuesta económica no contenga el precio o se haya diligenciado en cero o con algún símbolo, la propuesta será rechazada.
Nota 3: La Entidad realizará la verificación y corrección de todas las operaciones aritméticas a que haya lugar en la propuesta económica. El resultado de todas las operaciones aritméticas se redondeará al peso en el momento de la evaluación económica.
Nota 4: Revisión del IVA: El oferente debe indicar en su oferta económica la tarifa del IVA aplicable al objeto contractual. En caso de no indicarla o en caso de indicarla en un porcentaje diferente a la tarifa legal, su oferta será rechazada.
</t>
    </r>
    <r>
      <rPr>
        <i/>
        <sz val="10"/>
        <rFont val="Arial Narrow"/>
        <family val="2"/>
      </rPr>
      <t>La estructuración de la oferta económica es responsabilidad exclusiva del oferente por lo cual deberá contemplar en ella todos los impuestos y contribuciones de orden nacional y local.</t>
    </r>
  </si>
  <si>
    <t>FIRMAS:</t>
  </si>
  <si>
    <t>Nombre y firma del representante legal del Proponente</t>
  </si>
  <si>
    <t>Nombre del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</si>
</sst>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[$$-240A]\ * #,##0.00_ ;_-[$$-240A]\ * \-#,##0.00\ ;_-[$$-240A]\ * &quot;-&quot;??_ ;_-@_ "/>
    <numFmt numFmtId="165" formatCode="_(* #,##0.00_);_(* \(#,##0.00\);_(* &quot;-&quot;??_);_(@_)"/>
    <numFmt numFmtId="166" formatCode="_(* #.##0.00_);_(* \(#.##0.00\);_(* &quot;-&quot;??_);_(@_)"/>
    <numFmt numFmtId="167" formatCode="_(&quot;$&quot;\ * #,##0.00_);_(&quot;$&quot;\ * \(#,##0.00\);_(&quot;$&quot;\ * &quot;-&quot;??_);_(@_)"/>
    <numFmt numFmtId="168" formatCode="_-[$$-409]* #,##0.00_ ;_-[$$-409]* \-#,##0.00\ ;_-[$$-409]* &quot;-&quot;??_ ;_-@_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2"/>
      <color indexed="8"/>
      <name val="Verdana"/>
      <family val="2"/>
    </font>
    <font>
      <sz val="11"/>
      <color theme="1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b/>
      <sz val="10"/>
      <color indexed="12"/>
      <name val="Arial Narrow"/>
      <family val="2"/>
    </font>
    <font>
      <b/>
      <u/>
      <sz val="10"/>
      <name val="Arial Narrow"/>
      <family val="2"/>
    </font>
    <font>
      <sz val="10"/>
      <color rgb="FF000000"/>
      <name val="Arial Narrow"/>
      <family val="2"/>
    </font>
    <font>
      <b/>
      <sz val="10"/>
      <color rgb="FF0000FF"/>
      <name val="Arial Narrow"/>
      <family val="2"/>
    </font>
    <font>
      <sz val="10"/>
      <name val="Arial Narrow"/>
      <family val="2"/>
    </font>
    <font>
      <b/>
      <sz val="14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u val="double"/>
      <sz val="10"/>
      <name val="Arial Narrow"/>
      <family val="2"/>
    </font>
    <font>
      <sz val="11"/>
      <color rgb="FFFF0000"/>
      <name val="Calibri"/>
      <family val="2"/>
      <scheme val="minor"/>
    </font>
    <font>
      <i/>
      <sz val="10"/>
      <name val="Arial Narrow"/>
      <family val="2"/>
    </font>
    <font>
      <sz val="10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Protection="0">
      <alignment vertical="top"/>
    </xf>
    <xf numFmtId="0" fontId="4" fillId="0" borderId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</cellStyleXfs>
  <cellXfs count="154">
    <xf numFmtId="0" fontId="0" fillId="0" borderId="0" xfId="0"/>
    <xf numFmtId="0" fontId="7" fillId="0" borderId="32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8" fillId="0" borderId="34" xfId="1" quotePrefix="1" applyFont="1" applyFill="1" applyBorder="1" applyAlignment="1">
      <alignment horizontal="center" vertical="center" wrapText="1"/>
    </xf>
    <xf numFmtId="0" fontId="8" fillId="0" borderId="35" xfId="1" quotePrefix="1" applyFont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vertical="center" wrapText="1"/>
    </xf>
    <xf numFmtId="164" fontId="7" fillId="0" borderId="6" xfId="1" applyNumberFormat="1" applyFont="1" applyFill="1" applyBorder="1" applyAlignment="1">
      <alignment horizontal="center" vertical="center" wrapText="1"/>
    </xf>
    <xf numFmtId="2" fontId="7" fillId="0" borderId="6" xfId="1" applyNumberFormat="1" applyFont="1" applyFill="1" applyBorder="1" applyAlignment="1">
      <alignment horizontal="center" vertical="center" wrapText="1"/>
    </xf>
    <xf numFmtId="164" fontId="7" fillId="0" borderId="7" xfId="3" applyNumberFormat="1" applyFont="1" applyFill="1" applyBorder="1" applyAlignment="1">
      <alignment vertical="center" wrapText="1"/>
    </xf>
    <xf numFmtId="0" fontId="7" fillId="0" borderId="6" xfId="1" applyFont="1" applyBorder="1" applyAlignment="1">
      <alignment vertical="center"/>
    </xf>
    <xf numFmtId="164" fontId="7" fillId="0" borderId="6" xfId="1" applyNumberFormat="1" applyFont="1" applyFill="1" applyBorder="1" applyAlignment="1">
      <alignment vertical="center" wrapText="1"/>
    </xf>
    <xf numFmtId="0" fontId="7" fillId="0" borderId="6" xfId="1" applyFont="1" applyFill="1" applyBorder="1" applyAlignment="1"/>
    <xf numFmtId="0" fontId="7" fillId="0" borderId="6" xfId="1" applyFont="1" applyBorder="1" applyAlignment="1">
      <alignment vertical="center" wrapText="1"/>
    </xf>
    <xf numFmtId="167" fontId="2" fillId="4" borderId="4" xfId="5" applyFont="1" applyFill="1" applyBorder="1" applyAlignment="1">
      <alignment vertical="center" wrapText="1"/>
    </xf>
    <xf numFmtId="167" fontId="2" fillId="4" borderId="7" xfId="5" applyFont="1" applyFill="1" applyBorder="1" applyAlignment="1">
      <alignment vertical="center" wrapText="1"/>
    </xf>
    <xf numFmtId="167" fontId="2" fillId="4" borderId="7" xfId="6" applyFont="1" applyFill="1" applyBorder="1" applyAlignment="1">
      <alignment vertical="center" wrapText="1"/>
    </xf>
    <xf numFmtId="167" fontId="2" fillId="4" borderId="8" xfId="5" applyFont="1" applyFill="1" applyBorder="1" applyAlignment="1">
      <alignment vertical="center" wrapText="1"/>
    </xf>
    <xf numFmtId="9" fontId="1" fillId="0" borderId="6" xfId="0" applyNumberFormat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5" fillId="0" borderId="43" xfId="0" applyFont="1" applyBorder="1"/>
    <xf numFmtId="10" fontId="15" fillId="0" borderId="43" xfId="0" applyNumberFormat="1" applyFont="1" applyBorder="1"/>
    <xf numFmtId="0" fontId="15" fillId="0" borderId="43" xfId="0" applyFont="1" applyBorder="1" applyAlignment="1">
      <alignment wrapText="1"/>
    </xf>
    <xf numFmtId="0" fontId="13" fillId="4" borderId="43" xfId="0" applyFont="1" applyFill="1" applyBorder="1" applyAlignment="1">
      <alignment horizontal="center"/>
    </xf>
    <xf numFmtId="0" fontId="14" fillId="4" borderId="43" xfId="0" applyFont="1" applyFill="1" applyBorder="1"/>
    <xf numFmtId="10" fontId="15" fillId="4" borderId="43" xfId="0" applyNumberFormat="1" applyFont="1" applyFill="1" applyBorder="1"/>
    <xf numFmtId="0" fontId="14" fillId="4" borderId="43" xfId="0" applyFont="1" applyFill="1" applyBorder="1" applyAlignment="1">
      <alignment horizontal="left"/>
    </xf>
    <xf numFmtId="0" fontId="13" fillId="0" borderId="44" xfId="0" applyFont="1" applyBorder="1" applyAlignment="1">
      <alignment horizontal="center"/>
    </xf>
    <xf numFmtId="0" fontId="13" fillId="4" borderId="44" xfId="0" applyFont="1" applyFill="1" applyBorder="1" applyAlignment="1">
      <alignment horizontal="center"/>
    </xf>
    <xf numFmtId="0" fontId="13" fillId="4" borderId="45" xfId="0" applyFont="1" applyFill="1" applyBorder="1" applyAlignment="1">
      <alignment horizontal="center"/>
    </xf>
    <xf numFmtId="0" fontId="14" fillId="0" borderId="44" xfId="0" applyFont="1" applyBorder="1"/>
    <xf numFmtId="10" fontId="14" fillId="4" borderId="45" xfId="0" applyNumberFormat="1" applyFont="1" applyFill="1" applyBorder="1"/>
    <xf numFmtId="0" fontId="15" fillId="0" borderId="44" xfId="0" applyFont="1" applyBorder="1"/>
    <xf numFmtId="0" fontId="15" fillId="0" borderId="45" xfId="0" applyFont="1" applyBorder="1"/>
    <xf numFmtId="0" fontId="15" fillId="0" borderId="46" xfId="0" applyFont="1" applyBorder="1"/>
    <xf numFmtId="0" fontId="14" fillId="4" borderId="47" xfId="0" applyFont="1" applyFill="1" applyBorder="1"/>
    <xf numFmtId="10" fontId="15" fillId="4" borderId="47" xfId="0" applyNumberFormat="1" applyFont="1" applyFill="1" applyBorder="1"/>
    <xf numFmtId="0" fontId="14" fillId="0" borderId="49" xfId="0" applyFont="1" applyBorder="1"/>
    <xf numFmtId="0" fontId="15" fillId="0" borderId="50" xfId="0" applyFont="1" applyBorder="1"/>
    <xf numFmtId="10" fontId="15" fillId="0" borderId="51" xfId="0" applyNumberFormat="1" applyFont="1" applyBorder="1"/>
    <xf numFmtId="0" fontId="13" fillId="0" borderId="49" xfId="0" applyFont="1" applyBorder="1" applyAlignment="1">
      <alignment horizontal="center"/>
    </xf>
    <xf numFmtId="10" fontId="15" fillId="0" borderId="50" xfId="0" applyNumberFormat="1" applyFont="1" applyBorder="1"/>
    <xf numFmtId="0" fontId="15" fillId="0" borderId="51" xfId="0" applyFont="1" applyBorder="1"/>
    <xf numFmtId="0" fontId="15" fillId="0" borderId="49" xfId="0" applyFont="1" applyBorder="1"/>
    <xf numFmtId="0" fontId="15" fillId="0" borderId="50" xfId="0" applyFont="1" applyBorder="1" applyAlignment="1">
      <alignment wrapText="1"/>
    </xf>
    <xf numFmtId="0" fontId="13" fillId="0" borderId="52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4" fillId="4" borderId="55" xfId="0" applyFont="1" applyFill="1" applyBorder="1"/>
    <xf numFmtId="0" fontId="14" fillId="4" borderId="56" xfId="0" applyFont="1" applyFill="1" applyBorder="1"/>
    <xf numFmtId="0" fontId="15" fillId="4" borderId="56" xfId="0" applyFont="1" applyFill="1" applyBorder="1"/>
    <xf numFmtId="10" fontId="14" fillId="4" borderId="57" xfId="0" applyNumberFormat="1" applyFont="1" applyFill="1" applyBorder="1"/>
    <xf numFmtId="0" fontId="15" fillId="0" borderId="53" xfId="0" applyFont="1" applyBorder="1"/>
    <xf numFmtId="10" fontId="15" fillId="0" borderId="53" xfId="0" applyNumberFormat="1" applyFont="1" applyBorder="1"/>
    <xf numFmtId="0" fontId="15" fillId="0" borderId="54" xfId="0" applyFont="1" applyBorder="1"/>
    <xf numFmtId="0" fontId="15" fillId="0" borderId="52" xfId="0" applyFont="1" applyBorder="1"/>
    <xf numFmtId="0" fontId="14" fillId="0" borderId="52" xfId="0" applyFont="1" applyBorder="1"/>
    <xf numFmtId="0" fontId="16" fillId="0" borderId="53" xfId="0" applyFont="1" applyBorder="1"/>
    <xf numFmtId="10" fontId="15" fillId="0" borderId="54" xfId="0" applyNumberFormat="1" applyFont="1" applyBorder="1"/>
    <xf numFmtId="0" fontId="15" fillId="4" borderId="55" xfId="0" applyFont="1" applyFill="1" applyBorder="1"/>
    <xf numFmtId="10" fontId="15" fillId="4" borderId="56" xfId="0" applyNumberFormat="1" applyFont="1" applyFill="1" applyBorder="1"/>
    <xf numFmtId="10" fontId="14" fillId="4" borderId="48" xfId="0" applyNumberFormat="1" applyFont="1" applyFill="1" applyBorder="1"/>
    <xf numFmtId="0" fontId="2" fillId="0" borderId="43" xfId="1" applyFont="1" applyFill="1" applyBorder="1" applyAlignment="1">
      <alignment horizontal="left" vertical="center" wrapText="1"/>
    </xf>
    <xf numFmtId="0" fontId="7" fillId="0" borderId="43" xfId="1" applyFont="1" applyFill="1" applyBorder="1" applyAlignment="1">
      <alignment horizontal="center" vertical="center" wrapText="1"/>
    </xf>
    <xf numFmtId="164" fontId="7" fillId="0" borderId="43" xfId="1" applyNumberFormat="1" applyFont="1" applyFill="1" applyBorder="1" applyAlignment="1">
      <alignment horizontal="center" vertical="center" wrapText="1"/>
    </xf>
    <xf numFmtId="2" fontId="7" fillId="0" borderId="43" xfId="1" applyNumberFormat="1" applyFont="1" applyFill="1" applyBorder="1" applyAlignment="1">
      <alignment horizontal="center" vertical="center" wrapText="1"/>
    </xf>
    <xf numFmtId="0" fontId="7" fillId="0" borderId="43" xfId="1" applyFont="1" applyBorder="1" applyAlignment="1">
      <alignment vertical="center" wrapText="1"/>
    </xf>
    <xf numFmtId="0" fontId="7" fillId="0" borderId="43" xfId="1" applyFont="1" applyFill="1" applyBorder="1" applyAlignment="1">
      <alignment horizontal="left" vertical="center" wrapText="1"/>
    </xf>
    <xf numFmtId="0" fontId="2" fillId="0" borderId="43" xfId="1" applyFont="1" applyFill="1" applyBorder="1" applyAlignment="1">
      <alignment horizontal="center" vertical="center" wrapText="1"/>
    </xf>
    <xf numFmtId="9" fontId="7" fillId="0" borderId="43" xfId="1" applyNumberFormat="1" applyFont="1" applyFill="1" applyBorder="1" applyAlignment="1">
      <alignment horizontal="center" vertical="center" wrapText="1"/>
    </xf>
    <xf numFmtId="0" fontId="18" fillId="0" borderId="0" xfId="0" applyFont="1"/>
    <xf numFmtId="0" fontId="7" fillId="0" borderId="6" xfId="1" applyNumberFormat="1" applyFont="1" applyFill="1" applyBorder="1" applyAlignment="1">
      <alignment horizontal="center" vertical="center" wrapText="1"/>
    </xf>
    <xf numFmtId="10" fontId="7" fillId="0" borderId="43" xfId="1" applyNumberFormat="1" applyFont="1" applyFill="1" applyBorder="1" applyAlignment="1">
      <alignment horizontal="center" vertical="center" wrapText="1"/>
    </xf>
    <xf numFmtId="0" fontId="7" fillId="0" borderId="43" xfId="1" applyNumberFormat="1" applyFont="1" applyFill="1" applyBorder="1" applyAlignment="1">
      <alignment horizontal="center" vertical="center" wrapText="1"/>
    </xf>
    <xf numFmtId="168" fontId="7" fillId="0" borderId="43" xfId="1" applyNumberFormat="1" applyFont="1" applyFill="1" applyBorder="1" applyAlignment="1">
      <alignment horizontal="left" vertical="center" wrapText="1"/>
    </xf>
    <xf numFmtId="0" fontId="7" fillId="0" borderId="50" xfId="1" applyFont="1" applyFill="1" applyBorder="1" applyAlignment="1">
      <alignment horizontal="center" vertical="center" wrapText="1"/>
    </xf>
    <xf numFmtId="0" fontId="7" fillId="0" borderId="50" xfId="1" applyFont="1" applyBorder="1" applyAlignment="1">
      <alignment vertical="center" wrapText="1"/>
    </xf>
    <xf numFmtId="164" fontId="7" fillId="0" borderId="50" xfId="1" applyNumberFormat="1" applyFont="1" applyFill="1" applyBorder="1" applyAlignment="1">
      <alignment horizontal="center" vertical="center" wrapText="1"/>
    </xf>
    <xf numFmtId="0" fontId="7" fillId="0" borderId="50" xfId="1" applyNumberFormat="1" applyFont="1" applyFill="1" applyBorder="1" applyAlignment="1">
      <alignment horizontal="center" vertical="center" wrapText="1"/>
    </xf>
    <xf numFmtId="2" fontId="7" fillId="0" borderId="50" xfId="1" applyNumberFormat="1" applyFont="1" applyFill="1" applyBorder="1" applyAlignment="1">
      <alignment horizontal="center" vertical="center" wrapText="1"/>
    </xf>
    <xf numFmtId="164" fontId="7" fillId="0" borderId="22" xfId="3" applyNumberFormat="1" applyFont="1" applyFill="1" applyBorder="1" applyAlignment="1">
      <alignment vertical="center" wrapText="1"/>
    </xf>
    <xf numFmtId="10" fontId="2" fillId="4" borderId="7" xfId="5" applyNumberFormat="1" applyFont="1" applyFill="1" applyBorder="1" applyAlignment="1">
      <alignment vertical="center" wrapText="1"/>
    </xf>
    <xf numFmtId="167" fontId="7" fillId="4" borderId="7" xfId="5" applyFont="1" applyFill="1" applyBorder="1" applyAlignment="1">
      <alignment vertical="center" wrapText="1"/>
    </xf>
    <xf numFmtId="43" fontId="0" fillId="0" borderId="0" xfId="0" applyNumberFormat="1"/>
    <xf numFmtId="167" fontId="0" fillId="0" borderId="0" xfId="0" applyNumberFormat="1"/>
    <xf numFmtId="164" fontId="7" fillId="5" borderId="7" xfId="3" applyNumberFormat="1" applyFont="1" applyFill="1" applyBorder="1" applyAlignment="1">
      <alignment vertical="center" wrapText="1"/>
    </xf>
    <xf numFmtId="0" fontId="2" fillId="3" borderId="61" xfId="1" applyFont="1" applyFill="1" applyBorder="1" applyAlignment="1">
      <alignment horizontal="left" vertical="center" wrapText="1"/>
    </xf>
    <xf numFmtId="0" fontId="2" fillId="3" borderId="62" xfId="1" applyFont="1" applyFill="1" applyBorder="1" applyAlignment="1">
      <alignment horizontal="left" vertical="center" wrapText="1"/>
    </xf>
    <xf numFmtId="0" fontId="2" fillId="3" borderId="63" xfId="1" applyFont="1" applyFill="1" applyBorder="1" applyAlignment="1">
      <alignment horizontal="left" vertical="center" wrapText="1"/>
    </xf>
    <xf numFmtId="0" fontId="2" fillId="4" borderId="25" xfId="1" applyFont="1" applyFill="1" applyBorder="1" applyAlignment="1">
      <alignment horizontal="right" vertical="center" wrapText="1"/>
    </xf>
    <xf numFmtId="0" fontId="2" fillId="4" borderId="26" xfId="1" applyFont="1" applyFill="1" applyBorder="1" applyAlignment="1">
      <alignment horizontal="right" vertical="center" wrapText="1"/>
    </xf>
    <xf numFmtId="0" fontId="2" fillId="4" borderId="27" xfId="1" applyFont="1" applyFill="1" applyBorder="1" applyAlignment="1">
      <alignment horizontal="right" vertical="center" wrapText="1"/>
    </xf>
    <xf numFmtId="0" fontId="2" fillId="4" borderId="12" xfId="1" applyFont="1" applyFill="1" applyBorder="1" applyAlignment="1">
      <alignment horizontal="right" vertical="center" wrapText="1"/>
    </xf>
    <xf numFmtId="0" fontId="2" fillId="4" borderId="13" xfId="1" applyFont="1" applyFill="1" applyBorder="1" applyAlignment="1">
      <alignment horizontal="right" vertical="center" wrapText="1"/>
    </xf>
    <xf numFmtId="0" fontId="2" fillId="4" borderId="15" xfId="1" applyFont="1" applyFill="1" applyBorder="1" applyAlignment="1">
      <alignment horizontal="right" vertical="center" wrapText="1"/>
    </xf>
    <xf numFmtId="0" fontId="2" fillId="4" borderId="16" xfId="1" applyFont="1" applyFill="1" applyBorder="1" applyAlignment="1">
      <alignment horizontal="right" vertical="center" wrapText="1"/>
    </xf>
    <xf numFmtId="0" fontId="2" fillId="4" borderId="17" xfId="1" applyFont="1" applyFill="1" applyBorder="1" applyAlignment="1">
      <alignment horizontal="right" vertical="center" wrapText="1"/>
    </xf>
    <xf numFmtId="0" fontId="2" fillId="4" borderId="18" xfId="1" applyFont="1" applyFill="1" applyBorder="1" applyAlignment="1">
      <alignment horizontal="right" vertical="center" wrapText="1"/>
    </xf>
    <xf numFmtId="0" fontId="7" fillId="5" borderId="28" xfId="1" applyFont="1" applyFill="1" applyBorder="1" applyAlignment="1">
      <alignment vertical="center" wrapText="1"/>
    </xf>
    <xf numFmtId="0" fontId="7" fillId="5" borderId="29" xfId="1" applyFont="1" applyFill="1" applyBorder="1" applyAlignment="1">
      <alignment vertical="center" wrapText="1"/>
    </xf>
    <xf numFmtId="0" fontId="7" fillId="5" borderId="30" xfId="1" applyFont="1" applyFill="1" applyBorder="1" applyAlignment="1">
      <alignment vertical="center" wrapText="1"/>
    </xf>
    <xf numFmtId="0" fontId="7" fillId="5" borderId="38" xfId="1" applyFont="1" applyFill="1" applyBorder="1" applyAlignment="1">
      <alignment vertical="center" wrapText="1"/>
    </xf>
    <xf numFmtId="0" fontId="7" fillId="5" borderId="0" xfId="1" applyFont="1" applyFill="1" applyBorder="1" applyAlignment="1">
      <alignment vertical="center" wrapText="1"/>
    </xf>
    <xf numFmtId="0" fontId="7" fillId="5" borderId="37" xfId="1" applyFont="1" applyFill="1" applyBorder="1" applyAlignment="1">
      <alignment vertical="center" wrapText="1"/>
    </xf>
    <xf numFmtId="0" fontId="7" fillId="5" borderId="9" xfId="1" applyFont="1" applyFill="1" applyBorder="1" applyAlignment="1">
      <alignment vertical="center" wrapText="1"/>
    </xf>
    <xf numFmtId="0" fontId="7" fillId="5" borderId="10" xfId="1" applyFont="1" applyFill="1" applyBorder="1" applyAlignment="1">
      <alignment vertical="center" wrapText="1"/>
    </xf>
    <xf numFmtId="0" fontId="7" fillId="5" borderId="11" xfId="1" applyFont="1" applyFill="1" applyBorder="1" applyAlignment="1">
      <alignment vertical="center" wrapText="1"/>
    </xf>
    <xf numFmtId="0" fontId="2" fillId="4" borderId="12" xfId="1" applyFont="1" applyFill="1" applyBorder="1" applyAlignment="1">
      <alignment horizontal="left" vertical="center" wrapText="1"/>
    </xf>
    <xf numFmtId="0" fontId="2" fillId="4" borderId="13" xfId="1" applyFont="1" applyFill="1" applyBorder="1" applyAlignment="1">
      <alignment horizontal="left" vertical="center" wrapText="1"/>
    </xf>
    <xf numFmtId="0" fontId="2" fillId="4" borderId="14" xfId="1" applyFont="1" applyFill="1" applyBorder="1" applyAlignment="1">
      <alignment horizontal="left" vertical="center" wrapText="1"/>
    </xf>
    <xf numFmtId="0" fontId="2" fillId="4" borderId="21" xfId="1" applyFont="1" applyFill="1" applyBorder="1" applyAlignment="1">
      <alignment horizontal="left" vertical="center" wrapText="1"/>
    </xf>
    <xf numFmtId="0" fontId="2" fillId="4" borderId="20" xfId="1" applyFont="1" applyFill="1" applyBorder="1" applyAlignment="1">
      <alignment horizontal="left" vertical="center" wrapText="1"/>
    </xf>
    <xf numFmtId="0" fontId="2" fillId="4" borderId="39" xfId="1" applyFont="1" applyFill="1" applyBorder="1" applyAlignment="1">
      <alignment horizontal="left" vertical="center" wrapText="1"/>
    </xf>
    <xf numFmtId="0" fontId="17" fillId="2" borderId="58" xfId="1" applyFont="1" applyFill="1" applyBorder="1" applyAlignment="1">
      <alignment horizontal="center" vertical="center" wrapText="1"/>
    </xf>
    <xf numFmtId="0" fontId="17" fillId="2" borderId="59" xfId="1" applyFont="1" applyFill="1" applyBorder="1" applyAlignment="1">
      <alignment horizontal="center" vertical="center" wrapText="1"/>
    </xf>
    <xf numFmtId="0" fontId="17" fillId="2" borderId="6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5" borderId="3" xfId="1" applyFont="1" applyFill="1" applyBorder="1" applyAlignment="1">
      <alignment horizontal="center" vertical="center" wrapText="1"/>
    </xf>
    <xf numFmtId="0" fontId="7" fillId="0" borderId="31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36" xfId="1" applyFont="1" applyFill="1" applyBorder="1" applyAlignment="1">
      <alignment horizontal="center" vertical="center" wrapText="1"/>
    </xf>
    <xf numFmtId="0" fontId="13" fillId="4" borderId="40" xfId="0" applyFont="1" applyFill="1" applyBorder="1" applyAlignment="1">
      <alignment horizontal="center"/>
    </xf>
    <xf numFmtId="0" fontId="13" fillId="4" borderId="41" xfId="0" applyFont="1" applyFill="1" applyBorder="1" applyAlignment="1">
      <alignment horizontal="center"/>
    </xf>
    <xf numFmtId="0" fontId="13" fillId="4" borderId="42" xfId="0" applyFont="1" applyFill="1" applyBorder="1" applyAlignment="1">
      <alignment horizontal="center"/>
    </xf>
    <xf numFmtId="0" fontId="7" fillId="5" borderId="28" xfId="1" applyFont="1" applyFill="1" applyBorder="1" applyAlignment="1">
      <alignment horizontal="justify" vertical="center" wrapText="1"/>
    </xf>
    <xf numFmtId="0" fontId="7" fillId="5" borderId="29" xfId="1" applyFont="1" applyFill="1" applyBorder="1" applyAlignment="1">
      <alignment horizontal="justify" vertical="center" wrapText="1"/>
    </xf>
    <xf numFmtId="0" fontId="7" fillId="5" borderId="30" xfId="1" applyFont="1" applyFill="1" applyBorder="1" applyAlignment="1">
      <alignment horizontal="justify" vertical="center" wrapText="1"/>
    </xf>
    <xf numFmtId="0" fontId="7" fillId="5" borderId="38" xfId="1" applyFont="1" applyFill="1" applyBorder="1" applyAlignment="1">
      <alignment horizontal="left" vertical="center" wrapText="1"/>
    </xf>
    <xf numFmtId="0" fontId="7" fillId="5" borderId="0" xfId="1" applyNumberFormat="1" applyFont="1" applyFill="1" applyBorder="1" applyAlignment="1">
      <alignment horizontal="center" vertical="center" wrapText="1"/>
    </xf>
    <xf numFmtId="0" fontId="7" fillId="5" borderId="0" xfId="1" applyNumberFormat="1" applyFont="1" applyFill="1" applyBorder="1" applyAlignment="1">
      <alignment horizontal="justify" vertical="center" wrapText="1"/>
    </xf>
    <xf numFmtId="0" fontId="7" fillId="5" borderId="0" xfId="1" applyNumberFormat="1" applyFont="1" applyFill="1" applyBorder="1" applyAlignment="1">
      <alignment vertical="center" wrapText="1"/>
    </xf>
    <xf numFmtId="0" fontId="7" fillId="5" borderId="37" xfId="1" applyNumberFormat="1" applyFont="1" applyFill="1" applyBorder="1" applyAlignment="1">
      <alignment vertical="center" wrapText="1"/>
    </xf>
    <xf numFmtId="0" fontId="20" fillId="0" borderId="64" xfId="7" applyFont="1" applyBorder="1" applyAlignment="1">
      <alignment vertical="center"/>
    </xf>
    <xf numFmtId="0" fontId="7" fillId="5" borderId="65" xfId="1" applyNumberFormat="1" applyFont="1" applyFill="1" applyBorder="1" applyAlignment="1">
      <alignment horizontal="center" vertical="center" wrapText="1"/>
    </xf>
    <xf numFmtId="0" fontId="7" fillId="5" borderId="65" xfId="1" applyNumberFormat="1" applyFont="1" applyFill="1" applyBorder="1" applyAlignment="1">
      <alignment horizontal="justify" vertical="center" wrapText="1"/>
    </xf>
    <xf numFmtId="0" fontId="7" fillId="5" borderId="65" xfId="1" applyNumberFormat="1" applyFont="1" applyFill="1" applyBorder="1" applyAlignment="1">
      <alignment vertical="center" wrapText="1"/>
    </xf>
    <xf numFmtId="0" fontId="7" fillId="5" borderId="19" xfId="1" applyNumberFormat="1" applyFont="1" applyFill="1" applyBorder="1" applyAlignment="1">
      <alignment vertical="center" wrapText="1"/>
    </xf>
    <xf numFmtId="0" fontId="20" fillId="0" borderId="38" xfId="7" applyFont="1" applyBorder="1" applyAlignment="1">
      <alignment horizontal="left" vertical="top"/>
    </xf>
    <xf numFmtId="0" fontId="20" fillId="0" borderId="0" xfId="7" applyFont="1" applyAlignment="1">
      <alignment horizontal="left" vertical="top"/>
    </xf>
    <xf numFmtId="0" fontId="7" fillId="5" borderId="20" xfId="1" applyNumberFormat="1" applyFont="1" applyFill="1" applyBorder="1" applyAlignment="1">
      <alignment horizontal="center" vertical="top" wrapText="1"/>
    </xf>
    <xf numFmtId="0" fontId="7" fillId="5" borderId="39" xfId="1" applyNumberFormat="1" applyFont="1" applyFill="1" applyBorder="1" applyAlignment="1">
      <alignment horizontal="center" vertical="top" wrapText="1"/>
    </xf>
    <xf numFmtId="0" fontId="20" fillId="0" borderId="9" xfId="7" applyFont="1" applyBorder="1" applyAlignment="1">
      <alignment horizontal="left" vertical="top"/>
    </xf>
    <xf numFmtId="0" fontId="20" fillId="0" borderId="10" xfId="7" applyFont="1" applyBorder="1" applyAlignment="1">
      <alignment horizontal="left" vertical="top"/>
    </xf>
    <xf numFmtId="0" fontId="7" fillId="5" borderId="10" xfId="1" applyNumberFormat="1" applyFont="1" applyFill="1" applyBorder="1" applyAlignment="1">
      <alignment horizontal="justify" vertical="center" wrapText="1"/>
    </xf>
    <xf numFmtId="0" fontId="7" fillId="5" borderId="10" xfId="1" applyNumberFormat="1" applyFont="1" applyFill="1" applyBorder="1" applyAlignment="1">
      <alignment vertical="center" wrapText="1"/>
    </xf>
    <xf numFmtId="0" fontId="7" fillId="5" borderId="11" xfId="1" applyNumberFormat="1" applyFont="1" applyFill="1" applyBorder="1" applyAlignment="1">
      <alignment vertical="center" wrapText="1"/>
    </xf>
  </cellXfs>
  <cellStyles count="8">
    <cellStyle name="Millares 2 2 2" xfId="3" xr:uid="{C40B6D9C-ED4C-41BA-B347-4036CD2DF0E3}"/>
    <cellStyle name="Millares 2 2 3" xfId="4" xr:uid="{458D01D3-0F3B-44B3-9E87-AB7FF94D49F5}"/>
    <cellStyle name="Moneda 3 11" xfId="5" xr:uid="{A11D24C7-4924-47AA-A0F5-0583964CA9F6}"/>
    <cellStyle name="Moneda 3 4 2" xfId="6" xr:uid="{C761EEBC-8641-4E87-A41A-389DADEEEFD8}"/>
    <cellStyle name="Normal" xfId="0" builtinId="0"/>
    <cellStyle name="Normal 12 2" xfId="2" xr:uid="{338DEFD4-986F-4414-9486-6F780859DE57}"/>
    <cellStyle name="Normal 3 11 2" xfId="1" xr:uid="{CB400A44-0C1E-4EA8-9F08-D718B4FA18FB}"/>
    <cellStyle name="Normal_ESTABLECIMIENTO Y MANTENIMIENTO" xfId="7" xr:uid="{BE89B6D8-126B-C54E-82A9-86FE5ECDE1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2CAE3-914A-4860-B5A4-858B70E4BBE3}">
  <dimension ref="C4:J91"/>
  <sheetViews>
    <sheetView tabSelected="1" topLeftCell="A203" zoomScale="85" zoomScaleNormal="85" workbookViewId="0">
      <selection activeCell="B90" sqref="B90"/>
    </sheetView>
  </sheetViews>
  <sheetFormatPr baseColWidth="10" defaultColWidth="11.5" defaultRowHeight="15" x14ac:dyDescent="0.2"/>
  <cols>
    <col min="3" max="3" width="12.33203125" customWidth="1"/>
    <col min="4" max="4" width="38.6640625" customWidth="1"/>
    <col min="5" max="5" width="29.6640625" customWidth="1"/>
    <col min="6" max="6" width="22.83203125" customWidth="1"/>
    <col min="7" max="7" width="21.5" customWidth="1"/>
    <col min="8" max="8" width="22.5" customWidth="1"/>
    <col min="9" max="9" width="33.5" customWidth="1"/>
    <col min="10" max="10" width="19.33203125" customWidth="1"/>
    <col min="11" max="11" width="14.5" customWidth="1"/>
  </cols>
  <sheetData>
    <row r="4" spans="3:9" ht="52.5" customHeight="1" x14ac:dyDescent="0.2">
      <c r="C4" s="118" t="s">
        <v>0</v>
      </c>
      <c r="D4" s="119"/>
      <c r="E4" s="119"/>
      <c r="F4" s="119"/>
      <c r="G4" s="119"/>
      <c r="H4" s="120"/>
      <c r="I4" s="72"/>
    </row>
    <row r="5" spans="3:9" x14ac:dyDescent="0.2">
      <c r="C5" s="118" t="s">
        <v>1</v>
      </c>
      <c r="D5" s="119"/>
      <c r="E5" s="119"/>
      <c r="F5" s="119"/>
      <c r="G5" s="119"/>
      <c r="H5" s="120"/>
      <c r="I5" s="72"/>
    </row>
    <row r="6" spans="3:9" x14ac:dyDescent="0.2">
      <c r="C6" s="121" t="s">
        <v>2</v>
      </c>
      <c r="D6" s="123" t="s">
        <v>3</v>
      </c>
      <c r="E6" s="1" t="s">
        <v>4</v>
      </c>
      <c r="F6" s="1" t="s">
        <v>5</v>
      </c>
      <c r="G6" s="1" t="s">
        <v>6</v>
      </c>
      <c r="H6" s="2" t="s">
        <v>7</v>
      </c>
    </row>
    <row r="7" spans="3:9" x14ac:dyDescent="0.2">
      <c r="C7" s="122"/>
      <c r="D7" s="124"/>
      <c r="E7" s="3" t="s">
        <v>8</v>
      </c>
      <c r="F7" s="3" t="s">
        <v>9</v>
      </c>
      <c r="G7" s="3" t="s">
        <v>10</v>
      </c>
      <c r="H7" s="4" t="s">
        <v>11</v>
      </c>
    </row>
    <row r="8" spans="3:9" x14ac:dyDescent="0.2">
      <c r="C8" s="5" t="s">
        <v>12</v>
      </c>
      <c r="D8" s="125"/>
      <c r="E8" s="6" t="s">
        <v>13</v>
      </c>
      <c r="F8" s="6" t="s">
        <v>14</v>
      </c>
      <c r="G8" s="6" t="s">
        <v>15</v>
      </c>
      <c r="H8" s="21" t="s">
        <v>16</v>
      </c>
    </row>
    <row r="9" spans="3:9" x14ac:dyDescent="0.2">
      <c r="C9" s="126" t="s">
        <v>17</v>
      </c>
      <c r="D9" s="127"/>
      <c r="E9" s="127"/>
      <c r="F9" s="127"/>
      <c r="G9" s="127"/>
      <c r="H9" s="128"/>
    </row>
    <row r="10" spans="3:9" x14ac:dyDescent="0.2">
      <c r="C10" s="109" t="s">
        <v>18</v>
      </c>
      <c r="D10" s="110"/>
      <c r="E10" s="110"/>
      <c r="F10" s="110"/>
      <c r="G10" s="110"/>
      <c r="H10" s="111"/>
    </row>
    <row r="11" spans="3:9" x14ac:dyDescent="0.2">
      <c r="C11" s="7">
        <v>1</v>
      </c>
      <c r="D11" s="8" t="s">
        <v>19</v>
      </c>
      <c r="E11" s="9"/>
      <c r="F11" s="73">
        <v>4</v>
      </c>
      <c r="G11" s="20">
        <v>0.5</v>
      </c>
      <c r="H11" s="11">
        <f>C11*(F11*G11)*E11</f>
        <v>0</v>
      </c>
    </row>
    <row r="12" spans="3:9" x14ac:dyDescent="0.2">
      <c r="C12" s="7">
        <v>1</v>
      </c>
      <c r="D12" s="8" t="s">
        <v>20</v>
      </c>
      <c r="E12" s="9"/>
      <c r="F12" s="73">
        <v>4</v>
      </c>
      <c r="G12" s="20">
        <v>0.5</v>
      </c>
      <c r="H12" s="11">
        <f t="shared" ref="H12:H34" si="0">C12*(F12*G12)*E12</f>
        <v>0</v>
      </c>
    </row>
    <row r="13" spans="3:9" x14ac:dyDescent="0.2">
      <c r="C13" s="7">
        <v>1</v>
      </c>
      <c r="D13" s="12" t="s">
        <v>21</v>
      </c>
      <c r="E13" s="13"/>
      <c r="F13" s="73">
        <v>4</v>
      </c>
      <c r="G13" s="20">
        <v>0.3</v>
      </c>
      <c r="H13" s="11">
        <f t="shared" si="0"/>
        <v>0</v>
      </c>
    </row>
    <row r="14" spans="3:9" x14ac:dyDescent="0.2">
      <c r="C14" s="7">
        <v>1</v>
      </c>
      <c r="D14" s="12" t="s">
        <v>22</v>
      </c>
      <c r="E14" s="13"/>
      <c r="F14" s="73">
        <v>4</v>
      </c>
      <c r="G14" s="20">
        <v>0.3</v>
      </c>
      <c r="H14" s="11">
        <f t="shared" si="0"/>
        <v>0</v>
      </c>
    </row>
    <row r="15" spans="3:9" x14ac:dyDescent="0.2">
      <c r="C15" s="7">
        <v>1</v>
      </c>
      <c r="D15" s="12" t="s">
        <v>23</v>
      </c>
      <c r="E15" s="13"/>
      <c r="F15" s="73">
        <v>4</v>
      </c>
      <c r="G15" s="20">
        <v>0.15</v>
      </c>
      <c r="H15" s="11">
        <f t="shared" si="0"/>
        <v>0</v>
      </c>
    </row>
    <row r="16" spans="3:9" x14ac:dyDescent="0.2">
      <c r="C16" s="7">
        <v>1</v>
      </c>
      <c r="D16" s="12" t="s">
        <v>24</v>
      </c>
      <c r="E16" s="13"/>
      <c r="F16" s="73">
        <v>4</v>
      </c>
      <c r="G16" s="20">
        <v>0.15</v>
      </c>
      <c r="H16" s="11">
        <f t="shared" si="0"/>
        <v>0</v>
      </c>
    </row>
    <row r="17" spans="3:9" x14ac:dyDescent="0.2">
      <c r="C17" s="7">
        <v>1</v>
      </c>
      <c r="D17" s="12" t="s">
        <v>25</v>
      </c>
      <c r="E17" s="13"/>
      <c r="F17" s="73">
        <v>4</v>
      </c>
      <c r="G17" s="20">
        <v>0.15</v>
      </c>
      <c r="H17" s="11">
        <f t="shared" si="0"/>
        <v>0</v>
      </c>
    </row>
    <row r="18" spans="3:9" x14ac:dyDescent="0.2">
      <c r="C18" s="7">
        <v>1</v>
      </c>
      <c r="D18" s="12" t="s">
        <v>26</v>
      </c>
      <c r="E18" s="13"/>
      <c r="F18" s="73">
        <v>4</v>
      </c>
      <c r="G18" s="20">
        <v>0.15</v>
      </c>
      <c r="H18" s="11">
        <f t="shared" si="0"/>
        <v>0</v>
      </c>
    </row>
    <row r="19" spans="3:9" x14ac:dyDescent="0.2">
      <c r="C19" s="7">
        <v>1</v>
      </c>
      <c r="D19" s="12" t="s">
        <v>27</v>
      </c>
      <c r="E19" s="13"/>
      <c r="F19" s="73">
        <v>4</v>
      </c>
      <c r="G19" s="20">
        <v>0.15</v>
      </c>
      <c r="H19" s="11">
        <f t="shared" si="0"/>
        <v>0</v>
      </c>
    </row>
    <row r="20" spans="3:9" x14ac:dyDescent="0.2">
      <c r="C20" s="7">
        <v>1</v>
      </c>
      <c r="D20" s="12" t="s">
        <v>28</v>
      </c>
      <c r="E20" s="13"/>
      <c r="F20" s="73">
        <v>4</v>
      </c>
      <c r="G20" s="20">
        <v>0.15</v>
      </c>
      <c r="H20" s="11">
        <f t="shared" si="0"/>
        <v>0</v>
      </c>
    </row>
    <row r="21" spans="3:9" x14ac:dyDescent="0.2">
      <c r="C21" s="7">
        <v>1</v>
      </c>
      <c r="D21" s="12" t="s">
        <v>29</v>
      </c>
      <c r="E21" s="13"/>
      <c r="F21" s="73">
        <v>4</v>
      </c>
      <c r="G21" s="20">
        <v>0.3</v>
      </c>
      <c r="H21" s="11">
        <f>C21*(F21*G21)*E21</f>
        <v>0</v>
      </c>
    </row>
    <row r="22" spans="3:9" ht="28" x14ac:dyDescent="0.2">
      <c r="C22" s="7">
        <v>1</v>
      </c>
      <c r="D22" s="15" t="s">
        <v>30</v>
      </c>
      <c r="E22" s="13"/>
      <c r="F22" s="73">
        <v>4</v>
      </c>
      <c r="G22" s="20">
        <v>1</v>
      </c>
      <c r="H22" s="87">
        <f t="shared" si="0"/>
        <v>0</v>
      </c>
    </row>
    <row r="23" spans="3:9" ht="28" x14ac:dyDescent="0.2">
      <c r="C23" s="7">
        <v>1</v>
      </c>
      <c r="D23" s="15" t="s">
        <v>31</v>
      </c>
      <c r="E23" s="13"/>
      <c r="F23" s="73">
        <v>4</v>
      </c>
      <c r="G23" s="20">
        <v>1</v>
      </c>
      <c r="H23" s="87">
        <f t="shared" si="0"/>
        <v>0</v>
      </c>
    </row>
    <row r="24" spans="3:9" x14ac:dyDescent="0.2">
      <c r="C24" s="109" t="s">
        <v>32</v>
      </c>
      <c r="D24" s="110"/>
      <c r="E24" s="110"/>
      <c r="F24" s="110"/>
      <c r="G24" s="110"/>
      <c r="H24" s="111"/>
    </row>
    <row r="25" spans="3:9" x14ac:dyDescent="0.2">
      <c r="C25" s="7">
        <v>1</v>
      </c>
      <c r="D25" s="14" t="s">
        <v>33</v>
      </c>
      <c r="E25" s="13"/>
      <c r="F25" s="73">
        <v>4</v>
      </c>
      <c r="G25" s="20">
        <v>0.2</v>
      </c>
      <c r="H25" s="11">
        <f t="shared" si="0"/>
        <v>0</v>
      </c>
      <c r="I25" s="72"/>
    </row>
    <row r="26" spans="3:9" x14ac:dyDescent="0.2">
      <c r="C26" s="109" t="s">
        <v>34</v>
      </c>
      <c r="D26" s="110"/>
      <c r="E26" s="110"/>
      <c r="F26" s="110"/>
      <c r="G26" s="110"/>
      <c r="H26" s="111"/>
    </row>
    <row r="27" spans="3:9" x14ac:dyDescent="0.2">
      <c r="C27" s="7">
        <v>1</v>
      </c>
      <c r="D27" s="12" t="s">
        <v>35</v>
      </c>
      <c r="E27" s="13"/>
      <c r="F27" s="73">
        <v>4</v>
      </c>
      <c r="G27" s="74">
        <v>1</v>
      </c>
      <c r="H27" s="11">
        <f t="shared" si="0"/>
        <v>0</v>
      </c>
    </row>
    <row r="28" spans="3:9" x14ac:dyDescent="0.2">
      <c r="C28" s="7">
        <v>1</v>
      </c>
      <c r="D28" s="12" t="s">
        <v>36</v>
      </c>
      <c r="E28" s="13"/>
      <c r="F28" s="73">
        <v>4</v>
      </c>
      <c r="G28" s="74">
        <v>1</v>
      </c>
      <c r="H28" s="11">
        <f t="shared" si="0"/>
        <v>0</v>
      </c>
    </row>
    <row r="29" spans="3:9" x14ac:dyDescent="0.2">
      <c r="C29" s="7">
        <v>1</v>
      </c>
      <c r="D29" s="8" t="s">
        <v>37</v>
      </c>
      <c r="E29" s="66"/>
      <c r="F29" s="73">
        <v>4</v>
      </c>
      <c r="G29" s="74">
        <v>0.1</v>
      </c>
      <c r="H29" s="11">
        <f t="shared" si="0"/>
        <v>0</v>
      </c>
    </row>
    <row r="30" spans="3:9" x14ac:dyDescent="0.2">
      <c r="C30" s="7">
        <v>1</v>
      </c>
      <c r="D30" s="12" t="s">
        <v>38</v>
      </c>
      <c r="E30" s="66"/>
      <c r="F30" s="73">
        <v>4</v>
      </c>
      <c r="G30" s="74">
        <v>0.3</v>
      </c>
      <c r="H30" s="11">
        <f t="shared" si="0"/>
        <v>0</v>
      </c>
    </row>
    <row r="31" spans="3:9" x14ac:dyDescent="0.2">
      <c r="C31" s="109" t="s">
        <v>39</v>
      </c>
      <c r="D31" s="110"/>
      <c r="E31" s="110"/>
      <c r="F31" s="110"/>
      <c r="G31" s="110"/>
      <c r="H31" s="111"/>
    </row>
    <row r="32" spans="3:9" x14ac:dyDescent="0.2">
      <c r="C32" s="7"/>
      <c r="D32" s="12"/>
      <c r="E32" s="13"/>
      <c r="F32" s="73"/>
      <c r="G32" s="10"/>
      <c r="H32" s="11">
        <f t="shared" si="0"/>
        <v>0</v>
      </c>
    </row>
    <row r="33" spans="3:10" x14ac:dyDescent="0.2">
      <c r="C33" s="112" t="s">
        <v>40</v>
      </c>
      <c r="D33" s="113"/>
      <c r="E33" s="113"/>
      <c r="F33" s="113"/>
      <c r="G33" s="113"/>
      <c r="H33" s="114"/>
    </row>
    <row r="34" spans="3:10" x14ac:dyDescent="0.2">
      <c r="C34" s="64"/>
      <c r="D34" s="64"/>
      <c r="E34" s="64"/>
      <c r="F34" s="64"/>
      <c r="G34" s="64"/>
      <c r="H34" s="11">
        <f t="shared" si="0"/>
        <v>0</v>
      </c>
    </row>
    <row r="35" spans="3:10" ht="14.25" customHeight="1" x14ac:dyDescent="0.2">
      <c r="C35" s="91" t="s">
        <v>41</v>
      </c>
      <c r="D35" s="92"/>
      <c r="E35" s="92"/>
      <c r="F35" s="92"/>
      <c r="G35" s="93"/>
      <c r="H35" s="16">
        <f>+H33+H31+H29+H28+H27+H26+H24+SUM(H10:H22)</f>
        <v>0</v>
      </c>
    </row>
    <row r="36" spans="3:10" ht="14.25" customHeight="1" x14ac:dyDescent="0.2">
      <c r="C36" s="94" t="s">
        <v>42</v>
      </c>
      <c r="D36" s="95"/>
      <c r="E36" s="95"/>
      <c r="F36" s="95"/>
      <c r="G36" s="96"/>
      <c r="H36" s="83">
        <f>+'FACTOR MULTIPLICADOR '!F53</f>
        <v>1.9498200000000003</v>
      </c>
    </row>
    <row r="37" spans="3:10" ht="14.25" customHeight="1" x14ac:dyDescent="0.2">
      <c r="C37" s="94" t="s">
        <v>43</v>
      </c>
      <c r="D37" s="95"/>
      <c r="E37" s="95"/>
      <c r="F37" s="95"/>
      <c r="G37" s="96"/>
      <c r="H37" s="17">
        <f>+H35*H36</f>
        <v>0</v>
      </c>
    </row>
    <row r="38" spans="3:10" ht="14.25" customHeight="1" x14ac:dyDescent="0.2">
      <c r="C38" s="94" t="s">
        <v>44</v>
      </c>
      <c r="D38" s="95"/>
      <c r="E38" s="95"/>
      <c r="F38" s="95"/>
      <c r="G38" s="96"/>
      <c r="H38" s="84">
        <f>+H37*19%</f>
        <v>0</v>
      </c>
    </row>
    <row r="39" spans="3:10" ht="14.25" customHeight="1" x14ac:dyDescent="0.2">
      <c r="C39" s="97" t="s">
        <v>45</v>
      </c>
      <c r="D39" s="98"/>
      <c r="E39" s="98"/>
      <c r="F39" s="98"/>
      <c r="G39" s="99"/>
      <c r="H39" s="19">
        <f>+H37+H38</f>
        <v>0</v>
      </c>
      <c r="J39" s="86"/>
    </row>
    <row r="40" spans="3:10" x14ac:dyDescent="0.2">
      <c r="C40" s="115" t="s">
        <v>46</v>
      </c>
      <c r="D40" s="116"/>
      <c r="E40" s="116"/>
      <c r="F40" s="116"/>
      <c r="G40" s="116"/>
      <c r="H40" s="117"/>
    </row>
    <row r="41" spans="3:10" x14ac:dyDescent="0.2">
      <c r="C41" s="112" t="s">
        <v>18</v>
      </c>
      <c r="D41" s="113"/>
      <c r="E41" s="113"/>
      <c r="F41" s="113"/>
      <c r="G41" s="113"/>
      <c r="H41" s="114"/>
    </row>
    <row r="42" spans="3:10" x14ac:dyDescent="0.2">
      <c r="C42" s="70">
        <v>1</v>
      </c>
      <c r="D42" s="8" t="s">
        <v>19</v>
      </c>
      <c r="E42" s="76">
        <f>+E11</f>
        <v>0</v>
      </c>
      <c r="F42" s="65">
        <v>9</v>
      </c>
      <c r="G42" s="71">
        <v>0.5</v>
      </c>
      <c r="H42" s="11">
        <f t="shared" ref="H42:H55" si="1">C42*(F42*G42)*E42</f>
        <v>0</v>
      </c>
    </row>
    <row r="43" spans="3:10" x14ac:dyDescent="0.2">
      <c r="C43" s="70">
        <v>1</v>
      </c>
      <c r="D43" s="8" t="s">
        <v>20</v>
      </c>
      <c r="E43" s="76">
        <f>+E12</f>
        <v>0</v>
      </c>
      <c r="F43" s="65">
        <v>9</v>
      </c>
      <c r="G43" s="71">
        <v>0.5</v>
      </c>
      <c r="H43" s="11">
        <f t="shared" si="1"/>
        <v>0</v>
      </c>
    </row>
    <row r="44" spans="3:10" x14ac:dyDescent="0.2">
      <c r="C44" s="70">
        <v>1</v>
      </c>
      <c r="D44" s="69" t="s">
        <v>47</v>
      </c>
      <c r="E44" s="76"/>
      <c r="F44" s="65">
        <v>9</v>
      </c>
      <c r="G44" s="71">
        <v>1</v>
      </c>
      <c r="H44" s="11">
        <f t="shared" si="1"/>
        <v>0</v>
      </c>
    </row>
    <row r="45" spans="3:10" x14ac:dyDescent="0.2">
      <c r="C45" s="70">
        <v>1</v>
      </c>
      <c r="D45" s="69" t="s">
        <v>48</v>
      </c>
      <c r="E45" s="76">
        <f t="shared" ref="E45:E52" si="2">+E15</f>
        <v>0</v>
      </c>
      <c r="F45" s="65">
        <v>7</v>
      </c>
      <c r="G45" s="71">
        <v>0.05</v>
      </c>
      <c r="H45" s="11">
        <f t="shared" si="1"/>
        <v>0</v>
      </c>
    </row>
    <row r="46" spans="3:10" x14ac:dyDescent="0.2">
      <c r="C46" s="70">
        <v>1</v>
      </c>
      <c r="D46" s="69" t="s">
        <v>24</v>
      </c>
      <c r="E46" s="76">
        <f t="shared" si="2"/>
        <v>0</v>
      </c>
      <c r="F46" s="65">
        <v>7</v>
      </c>
      <c r="G46" s="71">
        <v>0.05</v>
      </c>
      <c r="H46" s="11">
        <f t="shared" si="1"/>
        <v>0</v>
      </c>
    </row>
    <row r="47" spans="3:10" x14ac:dyDescent="0.2">
      <c r="C47" s="70">
        <v>1</v>
      </c>
      <c r="D47" s="69" t="str">
        <f>+D17</f>
        <v>Especialista en diseño geométrico de vías</v>
      </c>
      <c r="E47" s="76">
        <f t="shared" si="2"/>
        <v>0</v>
      </c>
      <c r="F47" s="65">
        <v>7</v>
      </c>
      <c r="G47" s="71">
        <v>0.1</v>
      </c>
      <c r="H47" s="11">
        <f t="shared" si="1"/>
        <v>0</v>
      </c>
    </row>
    <row r="48" spans="3:10" x14ac:dyDescent="0.2">
      <c r="C48" s="70">
        <v>1</v>
      </c>
      <c r="D48" s="69" t="str">
        <f>+D18</f>
        <v>Especialista en geotécnia y pavimentos</v>
      </c>
      <c r="E48" s="76">
        <f t="shared" si="2"/>
        <v>0</v>
      </c>
      <c r="F48" s="65">
        <v>7</v>
      </c>
      <c r="G48" s="71">
        <v>0.05</v>
      </c>
      <c r="H48" s="11">
        <f t="shared" si="1"/>
        <v>0</v>
      </c>
    </row>
    <row r="49" spans="3:8" x14ac:dyDescent="0.2">
      <c r="C49" s="70">
        <v>1</v>
      </c>
      <c r="D49" s="69" t="s">
        <v>27</v>
      </c>
      <c r="E49" s="76">
        <f t="shared" si="2"/>
        <v>0</v>
      </c>
      <c r="F49" s="65">
        <v>7</v>
      </c>
      <c r="G49" s="71">
        <v>0.05</v>
      </c>
      <c r="H49" s="11">
        <f t="shared" si="1"/>
        <v>0</v>
      </c>
    </row>
    <row r="50" spans="3:8" x14ac:dyDescent="0.2">
      <c r="C50" s="70">
        <v>1</v>
      </c>
      <c r="D50" s="69" t="s">
        <v>28</v>
      </c>
      <c r="E50" s="76">
        <f t="shared" si="2"/>
        <v>0</v>
      </c>
      <c r="F50" s="65">
        <v>7</v>
      </c>
      <c r="G50" s="71">
        <v>0.05</v>
      </c>
      <c r="H50" s="11">
        <f t="shared" si="1"/>
        <v>0</v>
      </c>
    </row>
    <row r="51" spans="3:8" x14ac:dyDescent="0.2">
      <c r="C51" s="70">
        <v>1</v>
      </c>
      <c r="D51" s="69" t="s">
        <v>29</v>
      </c>
      <c r="E51" s="76">
        <f t="shared" si="2"/>
        <v>0</v>
      </c>
      <c r="F51" s="65">
        <v>7</v>
      </c>
      <c r="G51" s="71">
        <v>0.05</v>
      </c>
      <c r="H51" s="11">
        <f t="shared" si="1"/>
        <v>0</v>
      </c>
    </row>
    <row r="52" spans="3:8" ht="28" x14ac:dyDescent="0.2">
      <c r="C52" s="70">
        <v>1</v>
      </c>
      <c r="D52" s="69" t="s">
        <v>30</v>
      </c>
      <c r="E52" s="76">
        <f t="shared" si="2"/>
        <v>0</v>
      </c>
      <c r="F52" s="65">
        <v>9</v>
      </c>
      <c r="G52" s="71">
        <v>0.5</v>
      </c>
      <c r="H52" s="87">
        <f t="shared" si="1"/>
        <v>0</v>
      </c>
    </row>
    <row r="53" spans="3:8" x14ac:dyDescent="0.2">
      <c r="C53" s="70">
        <v>1</v>
      </c>
      <c r="D53" s="69" t="s">
        <v>49</v>
      </c>
      <c r="E53" s="76"/>
      <c r="F53" s="65">
        <v>7</v>
      </c>
      <c r="G53" s="71">
        <v>1</v>
      </c>
      <c r="H53" s="87">
        <f t="shared" si="1"/>
        <v>0</v>
      </c>
    </row>
    <row r="54" spans="3:8" x14ac:dyDescent="0.2">
      <c r="C54" s="70">
        <v>1</v>
      </c>
      <c r="D54" s="69" t="s">
        <v>50</v>
      </c>
      <c r="E54" s="76"/>
      <c r="F54" s="65">
        <v>7</v>
      </c>
      <c r="G54" s="71">
        <v>0.15</v>
      </c>
      <c r="H54" s="87">
        <f t="shared" si="1"/>
        <v>0</v>
      </c>
    </row>
    <row r="55" spans="3:8" ht="28" x14ac:dyDescent="0.2">
      <c r="C55" s="70">
        <v>1</v>
      </c>
      <c r="D55" s="69" t="s">
        <v>31</v>
      </c>
      <c r="E55" s="76">
        <f>+E23</f>
        <v>0</v>
      </c>
      <c r="F55" s="65">
        <v>7</v>
      </c>
      <c r="G55" s="71">
        <v>0.5</v>
      </c>
      <c r="H55" s="87">
        <f t="shared" si="1"/>
        <v>0</v>
      </c>
    </row>
    <row r="56" spans="3:8" x14ac:dyDescent="0.2">
      <c r="C56" s="88" t="s">
        <v>51</v>
      </c>
      <c r="D56" s="89"/>
      <c r="E56" s="89"/>
      <c r="F56" s="89"/>
      <c r="G56" s="89"/>
      <c r="H56" s="90"/>
    </row>
    <row r="57" spans="3:8" x14ac:dyDescent="0.2">
      <c r="C57" s="65">
        <v>1</v>
      </c>
      <c r="D57" s="68" t="s">
        <v>52</v>
      </c>
      <c r="E57" s="66">
        <f>+E25</f>
        <v>0</v>
      </c>
      <c r="F57" s="65">
        <v>7</v>
      </c>
      <c r="G57" s="74">
        <v>0.1</v>
      </c>
      <c r="H57" s="11">
        <f t="shared" ref="H57" si="3">C57*(F57*G57)*E57</f>
        <v>0</v>
      </c>
    </row>
    <row r="58" spans="3:8" x14ac:dyDescent="0.2">
      <c r="C58" s="88" t="s">
        <v>53</v>
      </c>
      <c r="D58" s="89"/>
      <c r="E58" s="89"/>
      <c r="F58" s="89"/>
      <c r="G58" s="89"/>
      <c r="H58" s="90"/>
    </row>
    <row r="59" spans="3:8" x14ac:dyDescent="0.2">
      <c r="C59" s="65">
        <v>1</v>
      </c>
      <c r="D59" s="68" t="s">
        <v>35</v>
      </c>
      <c r="E59" s="66">
        <f>+E27</f>
        <v>0</v>
      </c>
      <c r="F59" s="65">
        <v>9</v>
      </c>
      <c r="G59" s="74">
        <v>1</v>
      </c>
      <c r="H59" s="11">
        <f t="shared" ref="H59:H62" si="4">C59*(F59*G59)*E59</f>
        <v>0</v>
      </c>
    </row>
    <row r="60" spans="3:8" x14ac:dyDescent="0.2">
      <c r="C60" s="65">
        <v>1</v>
      </c>
      <c r="D60" s="68" t="s">
        <v>36</v>
      </c>
      <c r="E60" s="66">
        <f>+E28</f>
        <v>0</v>
      </c>
      <c r="F60" s="65">
        <v>9</v>
      </c>
      <c r="G60" s="74">
        <v>1</v>
      </c>
      <c r="H60" s="11">
        <f t="shared" si="4"/>
        <v>0</v>
      </c>
    </row>
    <row r="61" spans="3:8" x14ac:dyDescent="0.2">
      <c r="C61" s="65">
        <v>1</v>
      </c>
      <c r="D61" s="68" t="s">
        <v>37</v>
      </c>
      <c r="E61" s="66"/>
      <c r="F61" s="65">
        <v>9</v>
      </c>
      <c r="G61" s="74">
        <v>0.1</v>
      </c>
      <c r="H61" s="11">
        <f t="shared" si="4"/>
        <v>0</v>
      </c>
    </row>
    <row r="62" spans="3:8" x14ac:dyDescent="0.2">
      <c r="C62" s="65">
        <v>1</v>
      </c>
      <c r="D62" s="68" t="s">
        <v>38</v>
      </c>
      <c r="E62" s="66"/>
      <c r="F62" s="65">
        <v>9</v>
      </c>
      <c r="G62" s="74">
        <v>0.3</v>
      </c>
      <c r="H62" s="11">
        <f t="shared" si="4"/>
        <v>0</v>
      </c>
    </row>
    <row r="63" spans="3:8" x14ac:dyDescent="0.2">
      <c r="C63" s="88" t="s">
        <v>39</v>
      </c>
      <c r="D63" s="89"/>
      <c r="E63" s="89"/>
      <c r="F63" s="89"/>
      <c r="G63" s="89"/>
      <c r="H63" s="90"/>
    </row>
    <row r="64" spans="3:8" x14ac:dyDescent="0.2">
      <c r="C64" s="65"/>
      <c r="D64" s="68"/>
      <c r="E64" s="66"/>
      <c r="F64" s="75"/>
      <c r="G64" s="67"/>
      <c r="H64" s="11">
        <f t="shared" ref="H64" si="5">C64*(F64*G64)*E64</f>
        <v>0</v>
      </c>
    </row>
    <row r="65" spans="3:10" x14ac:dyDescent="0.2">
      <c r="C65" s="88" t="s">
        <v>54</v>
      </c>
      <c r="D65" s="89"/>
      <c r="E65" s="89"/>
      <c r="F65" s="89"/>
      <c r="G65" s="89"/>
      <c r="H65" s="90"/>
    </row>
    <row r="66" spans="3:10" x14ac:dyDescent="0.2">
      <c r="C66" s="77"/>
      <c r="D66" s="78"/>
      <c r="E66" s="79"/>
      <c r="F66" s="80"/>
      <c r="G66" s="81"/>
      <c r="H66" s="82">
        <f t="shared" ref="H66" si="6">C66*(F66*G66)*E66</f>
        <v>0</v>
      </c>
    </row>
    <row r="67" spans="3:10" ht="14.25" customHeight="1" x14ac:dyDescent="0.2">
      <c r="C67" s="91" t="s">
        <v>55</v>
      </c>
      <c r="D67" s="92"/>
      <c r="E67" s="92"/>
      <c r="F67" s="92"/>
      <c r="G67" s="93"/>
      <c r="H67" s="16">
        <f>+H66+H64+H62+H61+H60+H59+H57+SUM(H42:H55)</f>
        <v>0</v>
      </c>
      <c r="J67" s="86"/>
    </row>
    <row r="68" spans="3:10" ht="14.25" customHeight="1" x14ac:dyDescent="0.2">
      <c r="C68" s="94" t="s">
        <v>42</v>
      </c>
      <c r="D68" s="95"/>
      <c r="E68" s="95"/>
      <c r="F68" s="95"/>
      <c r="G68" s="96"/>
      <c r="H68" s="83">
        <f>+'FACTOR MULTIPLICADOR '!F53</f>
        <v>1.9498200000000003</v>
      </c>
    </row>
    <row r="69" spans="3:10" ht="14.25" customHeight="1" x14ac:dyDescent="0.2">
      <c r="C69" s="94" t="s">
        <v>43</v>
      </c>
      <c r="D69" s="95"/>
      <c r="E69" s="95"/>
      <c r="F69" s="95"/>
      <c r="G69" s="96"/>
      <c r="H69" s="17">
        <f>+H67*H68</f>
        <v>0</v>
      </c>
    </row>
    <row r="70" spans="3:10" ht="14.25" customHeight="1" x14ac:dyDescent="0.2">
      <c r="C70" s="94" t="s">
        <v>56</v>
      </c>
      <c r="D70" s="95"/>
      <c r="E70" s="95"/>
      <c r="F70" s="95"/>
      <c r="G70" s="96"/>
      <c r="H70" s="84">
        <f>+H69*19%</f>
        <v>0</v>
      </c>
    </row>
    <row r="71" spans="3:10" ht="14.25" customHeight="1" x14ac:dyDescent="0.2">
      <c r="C71" s="97" t="s">
        <v>57</v>
      </c>
      <c r="D71" s="98"/>
      <c r="E71" s="98"/>
      <c r="F71" s="98"/>
      <c r="G71" s="99"/>
      <c r="H71" s="19">
        <f>+H69+H70</f>
        <v>0</v>
      </c>
      <c r="J71" s="86"/>
    </row>
    <row r="72" spans="3:10" x14ac:dyDescent="0.2">
      <c r="C72" s="77"/>
      <c r="D72" s="78"/>
      <c r="E72" s="79"/>
      <c r="F72" s="80"/>
      <c r="G72" s="81"/>
      <c r="H72" s="82"/>
    </row>
    <row r="73" spans="3:10" x14ac:dyDescent="0.2">
      <c r="C73" s="94" t="str">
        <f>+C39</f>
        <v>OFERTA ECONOMICA ETAPA 1</v>
      </c>
      <c r="D73" s="95"/>
      <c r="E73" s="95"/>
      <c r="F73" s="95"/>
      <c r="G73" s="96"/>
      <c r="H73" s="17">
        <f>+H39</f>
        <v>0</v>
      </c>
      <c r="J73" s="86">
        <f>+H73-I73</f>
        <v>0</v>
      </c>
    </row>
    <row r="74" spans="3:10" x14ac:dyDescent="0.2">
      <c r="C74" s="94" t="str">
        <f>+C71</f>
        <v>OFERTA ECONOMICA ETAPA 2</v>
      </c>
      <c r="D74" s="95"/>
      <c r="E74" s="95"/>
      <c r="F74" s="95"/>
      <c r="G74" s="96"/>
      <c r="H74" s="18">
        <f>+H71</f>
        <v>0</v>
      </c>
      <c r="J74" s="86">
        <f>+H74-I74</f>
        <v>0</v>
      </c>
    </row>
    <row r="75" spans="3:10" ht="16" thickBot="1" x14ac:dyDescent="0.25">
      <c r="C75" s="97" t="s">
        <v>58</v>
      </c>
      <c r="D75" s="98"/>
      <c r="E75" s="98"/>
      <c r="F75" s="98"/>
      <c r="G75" s="99"/>
      <c r="H75" s="19">
        <f>+H73+H74</f>
        <v>0</v>
      </c>
      <c r="I75" s="85"/>
      <c r="J75" s="85">
        <f>+J73+J74</f>
        <v>0</v>
      </c>
    </row>
    <row r="76" spans="3:10" x14ac:dyDescent="0.2">
      <c r="C76" s="132"/>
      <c r="D76" s="133"/>
      <c r="E76" s="133"/>
      <c r="F76" s="133"/>
      <c r="G76" s="133"/>
      <c r="H76" s="134"/>
      <c r="I76" s="85"/>
      <c r="J76" s="85"/>
    </row>
    <row r="77" spans="3:10" x14ac:dyDescent="0.2">
      <c r="C77" s="135" t="s">
        <v>114</v>
      </c>
      <c r="D77" s="136"/>
      <c r="E77" s="136"/>
      <c r="F77" s="137"/>
      <c r="G77" s="138"/>
      <c r="H77" s="139"/>
      <c r="I77" s="85"/>
      <c r="J77" s="85"/>
    </row>
    <row r="78" spans="3:10" x14ac:dyDescent="0.2">
      <c r="C78" s="135"/>
      <c r="D78" s="136"/>
      <c r="E78" s="136"/>
      <c r="F78" s="137"/>
      <c r="G78" s="138"/>
      <c r="H78" s="139"/>
      <c r="I78" s="85"/>
      <c r="J78" s="85"/>
    </row>
    <row r="79" spans="3:10" x14ac:dyDescent="0.2">
      <c r="C79" s="135"/>
      <c r="D79" s="136"/>
      <c r="E79" s="136"/>
      <c r="F79" s="137"/>
      <c r="G79" s="138"/>
      <c r="H79" s="139"/>
      <c r="I79" s="85"/>
      <c r="J79" s="85"/>
    </row>
    <row r="80" spans="3:10" x14ac:dyDescent="0.2">
      <c r="C80" s="135"/>
      <c r="D80" s="136"/>
      <c r="E80" s="136"/>
      <c r="F80" s="137"/>
      <c r="G80" s="138"/>
      <c r="H80" s="139"/>
      <c r="I80" s="85"/>
      <c r="J80" s="85"/>
    </row>
    <row r="81" spans="3:10" x14ac:dyDescent="0.2">
      <c r="C81" s="140"/>
      <c r="D81" s="141"/>
      <c r="E81" s="136"/>
      <c r="F81" s="142"/>
      <c r="G81" s="143"/>
      <c r="H81" s="144"/>
      <c r="I81" s="85"/>
      <c r="J81" s="85"/>
    </row>
    <row r="82" spans="3:10" x14ac:dyDescent="0.2">
      <c r="C82" s="145" t="s">
        <v>115</v>
      </c>
      <c r="D82" s="146"/>
      <c r="E82" s="146"/>
      <c r="F82" s="147" t="s">
        <v>116</v>
      </c>
      <c r="G82" s="147"/>
      <c r="H82" s="148"/>
      <c r="I82" s="85"/>
      <c r="J82" s="85"/>
    </row>
    <row r="83" spans="3:10" ht="16" thickBot="1" x14ac:dyDescent="0.25">
      <c r="C83" s="149"/>
      <c r="D83" s="150"/>
      <c r="E83" s="150"/>
      <c r="F83" s="151"/>
      <c r="G83" s="152"/>
      <c r="H83" s="153"/>
      <c r="I83" s="85"/>
      <c r="J83" s="85"/>
    </row>
    <row r="84" spans="3:10" x14ac:dyDescent="0.2">
      <c r="C84" s="100" t="s">
        <v>113</v>
      </c>
      <c r="D84" s="101"/>
      <c r="E84" s="101"/>
      <c r="F84" s="101"/>
      <c r="G84" s="101"/>
      <c r="H84" s="102"/>
      <c r="I84" s="85"/>
    </row>
    <row r="85" spans="3:10" x14ac:dyDescent="0.2">
      <c r="C85" s="103"/>
      <c r="D85" s="104"/>
      <c r="E85" s="104"/>
      <c r="F85" s="104"/>
      <c r="G85" s="104"/>
      <c r="H85" s="105"/>
      <c r="I85" s="85"/>
    </row>
    <row r="86" spans="3:10" x14ac:dyDescent="0.2">
      <c r="C86" s="103"/>
      <c r="D86" s="104"/>
      <c r="E86" s="104"/>
      <c r="F86" s="104"/>
      <c r="G86" s="104"/>
      <c r="H86" s="105"/>
      <c r="I86" s="85"/>
    </row>
    <row r="87" spans="3:10" x14ac:dyDescent="0.2">
      <c r="C87" s="103"/>
      <c r="D87" s="104"/>
      <c r="E87" s="104"/>
      <c r="F87" s="104"/>
      <c r="G87" s="104"/>
      <c r="H87" s="105"/>
      <c r="I87" s="85"/>
    </row>
    <row r="88" spans="3:10" x14ac:dyDescent="0.2">
      <c r="C88" s="103"/>
      <c r="D88" s="104"/>
      <c r="E88" s="104"/>
      <c r="F88" s="104"/>
      <c r="G88" s="104"/>
      <c r="H88" s="105"/>
    </row>
    <row r="89" spans="3:10" x14ac:dyDescent="0.2">
      <c r="C89" s="103"/>
      <c r="D89" s="104"/>
      <c r="E89" s="104"/>
      <c r="F89" s="104"/>
      <c r="G89" s="104"/>
      <c r="H89" s="105"/>
    </row>
    <row r="90" spans="3:10" x14ac:dyDescent="0.2">
      <c r="C90" s="103"/>
      <c r="D90" s="104"/>
      <c r="E90" s="104"/>
      <c r="F90" s="104"/>
      <c r="G90" s="104"/>
      <c r="H90" s="105"/>
    </row>
    <row r="91" spans="3:10" ht="158.75" customHeight="1" thickBot="1" x14ac:dyDescent="0.25">
      <c r="C91" s="106"/>
      <c r="D91" s="107"/>
      <c r="E91" s="107"/>
      <c r="F91" s="107"/>
      <c r="G91" s="107"/>
      <c r="H91" s="108"/>
    </row>
  </sheetData>
  <mergeCells count="32">
    <mergeCell ref="C10:H10"/>
    <mergeCell ref="C4:H4"/>
    <mergeCell ref="C5:H5"/>
    <mergeCell ref="C6:C7"/>
    <mergeCell ref="D6:D8"/>
    <mergeCell ref="C9:H9"/>
    <mergeCell ref="C75:G75"/>
    <mergeCell ref="C84:H91"/>
    <mergeCell ref="C56:H56"/>
    <mergeCell ref="C24:H24"/>
    <mergeCell ref="C26:H26"/>
    <mergeCell ref="C31:H31"/>
    <mergeCell ref="C33:H33"/>
    <mergeCell ref="C35:G35"/>
    <mergeCell ref="C36:G36"/>
    <mergeCell ref="C37:G37"/>
    <mergeCell ref="C38:G38"/>
    <mergeCell ref="C39:G39"/>
    <mergeCell ref="C40:H40"/>
    <mergeCell ref="C41:H41"/>
    <mergeCell ref="C82:E83"/>
    <mergeCell ref="F82:H82"/>
    <mergeCell ref="C69:G69"/>
    <mergeCell ref="C70:G70"/>
    <mergeCell ref="C71:G71"/>
    <mergeCell ref="C73:G73"/>
    <mergeCell ref="C74:G74"/>
    <mergeCell ref="C58:H58"/>
    <mergeCell ref="C63:H63"/>
    <mergeCell ref="C65:H65"/>
    <mergeCell ref="C67:G67"/>
    <mergeCell ref="C68:G68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C28A5-5721-4906-ADEA-B5FFF593481E}">
  <dimension ref="C3:G53"/>
  <sheetViews>
    <sheetView topLeftCell="A29" workbookViewId="0">
      <selection activeCell="D47" sqref="D47"/>
    </sheetView>
  </sheetViews>
  <sheetFormatPr baseColWidth="10" defaultColWidth="8.83203125" defaultRowHeight="15" x14ac:dyDescent="0.2"/>
  <cols>
    <col min="4" max="4" width="72" customWidth="1"/>
    <col min="5" max="5" width="12.33203125" customWidth="1"/>
    <col min="6" max="6" width="15.33203125" customWidth="1"/>
  </cols>
  <sheetData>
    <row r="3" spans="3:6" ht="18" x14ac:dyDescent="0.2">
      <c r="C3" s="129" t="s">
        <v>59</v>
      </c>
      <c r="D3" s="130"/>
      <c r="E3" s="130"/>
      <c r="F3" s="131"/>
    </row>
    <row r="4" spans="3:6" ht="18" x14ac:dyDescent="0.2">
      <c r="C4" s="47" t="s">
        <v>60</v>
      </c>
      <c r="D4" s="48" t="s">
        <v>61</v>
      </c>
      <c r="E4" s="48" t="s">
        <v>62</v>
      </c>
      <c r="F4" s="49"/>
    </row>
    <row r="5" spans="3:6" ht="18" x14ac:dyDescent="0.2">
      <c r="C5" s="30"/>
      <c r="D5" s="28" t="s">
        <v>63</v>
      </c>
      <c r="E5" s="25"/>
      <c r="F5" s="31"/>
    </row>
    <row r="6" spans="3:6" ht="15" customHeight="1" x14ac:dyDescent="0.2">
      <c r="C6" s="39"/>
      <c r="D6" s="40" t="s">
        <v>64</v>
      </c>
      <c r="E6" s="40" t="s">
        <v>65</v>
      </c>
      <c r="F6" s="41">
        <v>1</v>
      </c>
    </row>
    <row r="7" spans="3:6" x14ac:dyDescent="0.2">
      <c r="C7" s="50">
        <v>1</v>
      </c>
      <c r="D7" s="51" t="s">
        <v>66</v>
      </c>
      <c r="E7" s="52" t="s">
        <v>65</v>
      </c>
      <c r="F7" s="53">
        <f>+SUM(E8:E19)</f>
        <v>0.59630000000000016</v>
      </c>
    </row>
    <row r="8" spans="3:6" x14ac:dyDescent="0.2">
      <c r="C8" s="58"/>
      <c r="D8" s="59" t="s">
        <v>67</v>
      </c>
      <c r="E8" s="55">
        <v>8.3299999999999999E-2</v>
      </c>
      <c r="F8" s="60"/>
    </row>
    <row r="9" spans="3:6" ht="15" customHeight="1" x14ac:dyDescent="0.2">
      <c r="C9" s="34"/>
      <c r="D9" s="22" t="s">
        <v>68</v>
      </c>
      <c r="E9" s="23">
        <v>8.3299999999999999E-2</v>
      </c>
      <c r="F9" s="35" t="s">
        <v>65</v>
      </c>
    </row>
    <row r="10" spans="3:6" ht="15" customHeight="1" x14ac:dyDescent="0.2">
      <c r="C10" s="34"/>
      <c r="D10" s="22" t="s">
        <v>69</v>
      </c>
      <c r="E10" s="23">
        <v>0.01</v>
      </c>
      <c r="F10" s="35" t="s">
        <v>65</v>
      </c>
    </row>
    <row r="11" spans="3:6" x14ac:dyDescent="0.2">
      <c r="C11" s="34"/>
      <c r="D11" s="22" t="s">
        <v>70</v>
      </c>
      <c r="E11" s="23">
        <v>4.1700000000000001E-2</v>
      </c>
      <c r="F11" s="35" t="s">
        <v>65</v>
      </c>
    </row>
    <row r="12" spans="3:6" x14ac:dyDescent="0.2">
      <c r="C12" s="34"/>
      <c r="D12" s="22" t="s">
        <v>71</v>
      </c>
      <c r="E12" s="23">
        <v>8.5000000000000006E-2</v>
      </c>
      <c r="F12" s="35" t="s">
        <v>65</v>
      </c>
    </row>
    <row r="13" spans="3:6" x14ac:dyDescent="0.2">
      <c r="C13" s="34"/>
      <c r="D13" s="22" t="s">
        <v>72</v>
      </c>
      <c r="E13" s="23">
        <v>0.12</v>
      </c>
      <c r="F13" s="35" t="s">
        <v>65</v>
      </c>
    </row>
    <row r="14" spans="3:6" x14ac:dyDescent="0.2">
      <c r="C14" s="34"/>
      <c r="D14" s="22" t="s">
        <v>73</v>
      </c>
      <c r="E14" s="23">
        <v>6.9599999999999995E-2</v>
      </c>
      <c r="F14" s="35" t="s">
        <v>65</v>
      </c>
    </row>
    <row r="15" spans="3:6" x14ac:dyDescent="0.2">
      <c r="C15" s="34"/>
      <c r="D15" s="22" t="s">
        <v>74</v>
      </c>
      <c r="E15" s="23">
        <v>0.04</v>
      </c>
      <c r="F15" s="35" t="s">
        <v>65</v>
      </c>
    </row>
    <row r="16" spans="3:6" x14ac:dyDescent="0.2">
      <c r="C16" s="34"/>
      <c r="D16" s="22" t="s">
        <v>75</v>
      </c>
      <c r="E16" s="23">
        <v>0.03</v>
      </c>
      <c r="F16" s="35" t="s">
        <v>65</v>
      </c>
    </row>
    <row r="17" spans="3:6" x14ac:dyDescent="0.2">
      <c r="C17" s="34"/>
      <c r="D17" s="22" t="s">
        <v>76</v>
      </c>
      <c r="E17" s="23">
        <v>0.02</v>
      </c>
      <c r="F17" s="35" t="s">
        <v>65</v>
      </c>
    </row>
    <row r="18" spans="3:6" x14ac:dyDescent="0.2">
      <c r="C18" s="34"/>
      <c r="D18" s="22" t="s">
        <v>77</v>
      </c>
      <c r="E18" s="23">
        <v>4.5999999999999999E-3</v>
      </c>
      <c r="F18" s="35" t="s">
        <v>65</v>
      </c>
    </row>
    <row r="19" spans="3:6" ht="18" x14ac:dyDescent="0.2">
      <c r="C19" s="42"/>
      <c r="D19" s="40" t="s">
        <v>78</v>
      </c>
      <c r="E19" s="43">
        <v>8.8000000000000005E-3</v>
      </c>
      <c r="F19" s="44" t="s">
        <v>65</v>
      </c>
    </row>
    <row r="20" spans="3:6" x14ac:dyDescent="0.2">
      <c r="C20" s="50">
        <v>2</v>
      </c>
      <c r="D20" s="51" t="s">
        <v>79</v>
      </c>
      <c r="E20" s="52" t="s">
        <v>65</v>
      </c>
      <c r="F20" s="53">
        <f>+SUM(E21:E31)</f>
        <v>0.15999999999999998</v>
      </c>
    </row>
    <row r="21" spans="3:6" x14ac:dyDescent="0.2">
      <c r="C21" s="57"/>
      <c r="D21" s="54" t="s">
        <v>80</v>
      </c>
      <c r="E21" s="55">
        <v>0.02</v>
      </c>
      <c r="F21" s="56" t="s">
        <v>65</v>
      </c>
    </row>
    <row r="22" spans="3:6" x14ac:dyDescent="0.2">
      <c r="C22" s="32"/>
      <c r="D22" s="22" t="s">
        <v>81</v>
      </c>
      <c r="E22" s="23">
        <v>0.01</v>
      </c>
      <c r="F22" s="35" t="s">
        <v>65</v>
      </c>
    </row>
    <row r="23" spans="3:6" ht="15" customHeight="1" x14ac:dyDescent="0.2">
      <c r="C23" s="34"/>
      <c r="D23" s="22" t="s">
        <v>82</v>
      </c>
      <c r="E23" s="23">
        <v>0.02</v>
      </c>
      <c r="F23" s="35" t="s">
        <v>65</v>
      </c>
    </row>
    <row r="24" spans="3:6" x14ac:dyDescent="0.2">
      <c r="C24" s="34"/>
      <c r="D24" s="22" t="s">
        <v>83</v>
      </c>
      <c r="E24" s="23">
        <v>0.02</v>
      </c>
      <c r="F24" s="35" t="s">
        <v>65</v>
      </c>
    </row>
    <row r="25" spans="3:6" ht="17.25" customHeight="1" x14ac:dyDescent="0.2">
      <c r="C25" s="34"/>
      <c r="D25" s="24" t="s">
        <v>84</v>
      </c>
      <c r="E25" s="23">
        <v>0.01</v>
      </c>
      <c r="F25" s="35" t="s">
        <v>65</v>
      </c>
    </row>
    <row r="26" spans="3:6" x14ac:dyDescent="0.2">
      <c r="C26" s="34"/>
      <c r="D26" s="22" t="s">
        <v>85</v>
      </c>
      <c r="E26" s="23">
        <v>0.01</v>
      </c>
      <c r="F26" s="35" t="s">
        <v>65</v>
      </c>
    </row>
    <row r="27" spans="3:6" x14ac:dyDescent="0.2">
      <c r="C27" s="34"/>
      <c r="D27" s="22" t="s">
        <v>86</v>
      </c>
      <c r="E27" s="23">
        <v>5.0000000000000001E-3</v>
      </c>
      <c r="F27" s="35" t="s">
        <v>65</v>
      </c>
    </row>
    <row r="28" spans="3:6" x14ac:dyDescent="0.2">
      <c r="C28" s="34"/>
      <c r="D28" s="22" t="s">
        <v>87</v>
      </c>
      <c r="E28" s="23">
        <v>1.4999999999999999E-2</v>
      </c>
      <c r="F28" s="35" t="s">
        <v>65</v>
      </c>
    </row>
    <row r="29" spans="3:6" x14ac:dyDescent="0.2">
      <c r="C29" s="34"/>
      <c r="D29" s="22" t="s">
        <v>88</v>
      </c>
      <c r="E29" s="23">
        <v>0.01</v>
      </c>
      <c r="F29" s="35" t="s">
        <v>65</v>
      </c>
    </row>
    <row r="30" spans="3:6" ht="29.25" customHeight="1" x14ac:dyDescent="0.2">
      <c r="C30" s="34"/>
      <c r="D30" s="24" t="s">
        <v>89</v>
      </c>
      <c r="E30" s="23">
        <v>0.02</v>
      </c>
      <c r="F30" s="35" t="s">
        <v>65</v>
      </c>
    </row>
    <row r="31" spans="3:6" ht="19.5" customHeight="1" x14ac:dyDescent="0.2">
      <c r="C31" s="45"/>
      <c r="D31" s="46" t="s">
        <v>90</v>
      </c>
      <c r="E31" s="43">
        <v>0.02</v>
      </c>
      <c r="F31" s="44" t="s">
        <v>65</v>
      </c>
    </row>
    <row r="32" spans="3:6" x14ac:dyDescent="0.2">
      <c r="C32" s="50">
        <v>3</v>
      </c>
      <c r="D32" s="51" t="s">
        <v>91</v>
      </c>
      <c r="E32" s="52" t="s">
        <v>65</v>
      </c>
      <c r="F32" s="53">
        <f>+SUM(E33:E42)</f>
        <v>0.1</v>
      </c>
    </row>
    <row r="33" spans="3:7" ht="15" customHeight="1" x14ac:dyDescent="0.2">
      <c r="C33" s="47"/>
      <c r="D33" s="54" t="s">
        <v>92</v>
      </c>
      <c r="E33" s="55"/>
      <c r="F33" s="56"/>
    </row>
    <row r="34" spans="3:7" ht="15" customHeight="1" x14ac:dyDescent="0.2">
      <c r="C34" s="29"/>
      <c r="D34" s="22" t="s">
        <v>93</v>
      </c>
      <c r="E34" s="23"/>
      <c r="F34" s="35" t="s">
        <v>65</v>
      </c>
    </row>
    <row r="35" spans="3:7" ht="15" customHeight="1" x14ac:dyDescent="0.2">
      <c r="C35" s="32"/>
      <c r="D35" s="22" t="s">
        <v>94</v>
      </c>
      <c r="E35" s="23"/>
      <c r="F35" s="35" t="s">
        <v>65</v>
      </c>
    </row>
    <row r="36" spans="3:7" ht="15" customHeight="1" x14ac:dyDescent="0.2">
      <c r="C36" s="39"/>
      <c r="D36" s="40" t="s">
        <v>95</v>
      </c>
      <c r="E36" s="43"/>
      <c r="F36" s="44"/>
    </row>
    <row r="37" spans="3:7" ht="15" customHeight="1" x14ac:dyDescent="0.2">
      <c r="C37" s="39"/>
      <c r="D37" s="40" t="s">
        <v>96</v>
      </c>
      <c r="E37" s="43"/>
      <c r="F37" s="44"/>
    </row>
    <row r="38" spans="3:7" ht="15" customHeight="1" x14ac:dyDescent="0.2">
      <c r="C38" s="39"/>
      <c r="D38" s="40" t="s">
        <v>97</v>
      </c>
      <c r="E38" s="43"/>
      <c r="F38" s="44"/>
    </row>
    <row r="39" spans="3:7" ht="15" customHeight="1" x14ac:dyDescent="0.2">
      <c r="C39" s="39"/>
      <c r="D39" s="40" t="s">
        <v>98</v>
      </c>
      <c r="E39" s="43"/>
      <c r="F39" s="44"/>
    </row>
    <row r="40" spans="3:7" ht="15" customHeight="1" x14ac:dyDescent="0.2">
      <c r="C40" s="39"/>
      <c r="D40" s="40" t="s">
        <v>99</v>
      </c>
      <c r="E40" s="43"/>
      <c r="F40" s="44"/>
    </row>
    <row r="41" spans="3:7" ht="15" customHeight="1" x14ac:dyDescent="0.2">
      <c r="C41" s="39"/>
      <c r="D41" s="40" t="s">
        <v>100</v>
      </c>
      <c r="E41" s="43"/>
      <c r="F41" s="44"/>
    </row>
    <row r="42" spans="3:7" ht="15" customHeight="1" x14ac:dyDescent="0.2">
      <c r="C42" s="45"/>
      <c r="D42" s="40" t="s">
        <v>101</v>
      </c>
      <c r="E42" s="43">
        <v>0.1</v>
      </c>
      <c r="F42" s="44" t="s">
        <v>65</v>
      </c>
      <c r="G42" t="s">
        <v>102</v>
      </c>
    </row>
    <row r="43" spans="3:7" x14ac:dyDescent="0.2">
      <c r="C43" s="50">
        <v>4</v>
      </c>
      <c r="D43" s="51" t="s">
        <v>103</v>
      </c>
      <c r="E43" s="52" t="s">
        <v>65</v>
      </c>
      <c r="F43" s="53">
        <f>+SUM(E44:E48)</f>
        <v>3.5200000000000001E-3</v>
      </c>
    </row>
    <row r="44" spans="3:7" ht="15" customHeight="1" x14ac:dyDescent="0.2">
      <c r="C44" s="57"/>
      <c r="D44" s="54" t="s">
        <v>104</v>
      </c>
      <c r="E44" s="55">
        <v>8.0000000000000004E-4</v>
      </c>
      <c r="F44" s="56" t="s">
        <v>65</v>
      </c>
    </row>
    <row r="45" spans="3:7" x14ac:dyDescent="0.2">
      <c r="C45" s="34"/>
      <c r="D45" s="22" t="s">
        <v>105</v>
      </c>
      <c r="E45" s="23">
        <v>4.0000000000000002E-4</v>
      </c>
      <c r="F45" s="35" t="s">
        <v>65</v>
      </c>
    </row>
    <row r="46" spans="3:7" ht="15" customHeight="1" x14ac:dyDescent="0.2">
      <c r="C46" s="34"/>
      <c r="D46" s="22" t="s">
        <v>106</v>
      </c>
      <c r="E46" s="23">
        <v>2.0000000000000002E-5</v>
      </c>
      <c r="F46" s="35" t="s">
        <v>65</v>
      </c>
    </row>
    <row r="47" spans="3:7" x14ac:dyDescent="0.2">
      <c r="C47" s="34"/>
      <c r="D47" s="22" t="s">
        <v>107</v>
      </c>
      <c r="E47" s="23">
        <v>8.0000000000000004E-4</v>
      </c>
      <c r="F47" s="35" t="s">
        <v>65</v>
      </c>
    </row>
    <row r="48" spans="3:7" ht="15" customHeight="1" x14ac:dyDescent="0.2">
      <c r="C48" s="45"/>
      <c r="D48" s="40" t="s">
        <v>108</v>
      </c>
      <c r="E48" s="43">
        <v>1.5E-3</v>
      </c>
      <c r="F48" s="44" t="s">
        <v>65</v>
      </c>
    </row>
    <row r="49" spans="3:7" ht="15" customHeight="1" x14ac:dyDescent="0.2">
      <c r="C49" s="61"/>
      <c r="D49" s="51" t="s">
        <v>109</v>
      </c>
      <c r="E49" s="62">
        <v>0.01</v>
      </c>
      <c r="F49" s="53">
        <f>+E49</f>
        <v>0.01</v>
      </c>
    </row>
    <row r="50" spans="3:7" ht="18" x14ac:dyDescent="0.2">
      <c r="C50" s="47"/>
      <c r="D50" s="54" t="s">
        <v>65</v>
      </c>
      <c r="E50" s="54" t="s">
        <v>65</v>
      </c>
      <c r="F50" s="56" t="s">
        <v>65</v>
      </c>
    </row>
    <row r="51" spans="3:7" ht="15" customHeight="1" x14ac:dyDescent="0.2">
      <c r="C51" s="29"/>
      <c r="D51" s="26" t="s">
        <v>110</v>
      </c>
      <c r="E51" s="27">
        <v>0.08</v>
      </c>
      <c r="F51" s="33">
        <f>+E51</f>
        <v>0.08</v>
      </c>
      <c r="G51" t="s">
        <v>111</v>
      </c>
    </row>
    <row r="52" spans="3:7" x14ac:dyDescent="0.2">
      <c r="C52" s="32"/>
      <c r="D52" s="22" t="s">
        <v>65</v>
      </c>
      <c r="E52" s="22" t="s">
        <v>65</v>
      </c>
      <c r="F52" s="35" t="s">
        <v>65</v>
      </c>
    </row>
    <row r="53" spans="3:7" x14ac:dyDescent="0.2">
      <c r="C53" s="36"/>
      <c r="D53" s="37" t="s">
        <v>112</v>
      </c>
      <c r="E53" s="38">
        <f>+SUM(E8:E52)</f>
        <v>0.94982000000000022</v>
      </c>
      <c r="F53" s="63">
        <f>+SUM(F6:F52)</f>
        <v>1.9498200000000003</v>
      </c>
    </row>
  </sheetData>
  <mergeCells count="1">
    <mergeCell ref="C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8bf86a-d57c-4577-97b1-76f2b1a4e47b" xsi:nil="true"/>
    <lcf76f155ced4ddcb4097134ff3c332f xmlns="cbecb7dc-77de-4a4b-85fb-8dde3fd77bcb">
      <Terms xmlns="http://schemas.microsoft.com/office/infopath/2007/PartnerControls"/>
    </lcf76f155ced4ddcb4097134ff3c332f>
    <SharedWithUsers xmlns="768bf86a-d57c-4577-97b1-76f2b1a4e47b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B8C4DE5FFE8B4794D89CA1394028A2" ma:contentTypeVersion="16" ma:contentTypeDescription="Crear nuevo documento." ma:contentTypeScope="" ma:versionID="c1d9193dfc310b55d7310d92188fb34a">
  <xsd:schema xmlns:xsd="http://www.w3.org/2001/XMLSchema" xmlns:xs="http://www.w3.org/2001/XMLSchema" xmlns:p="http://schemas.microsoft.com/office/2006/metadata/properties" xmlns:ns2="768bf86a-d57c-4577-97b1-76f2b1a4e47b" xmlns:ns3="cbecb7dc-77de-4a4b-85fb-8dde3fd77bcb" targetNamespace="http://schemas.microsoft.com/office/2006/metadata/properties" ma:root="true" ma:fieldsID="8c0cb600defe166d72761dbc40119749" ns2:_="" ns3:_="">
    <xsd:import namespace="768bf86a-d57c-4577-97b1-76f2b1a4e47b"/>
    <xsd:import namespace="cbecb7dc-77de-4a4b-85fb-8dde3fd77b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bf86a-d57c-4577-97b1-76f2b1a4e4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bf59626-95dd-4d46-b7a1-a93ecec22708}" ma:internalName="TaxCatchAll" ma:showField="CatchAllData" ma:web="768bf86a-d57c-4577-97b1-76f2b1a4e4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cb7dc-77de-4a4b-85fb-8dde3fd77b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bc45cb4-c21a-49bb-988e-5b402dd8a9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103D60-23C5-4739-9375-36293BD89693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768bf86a-d57c-4577-97b1-76f2b1a4e47b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cbecb7dc-77de-4a4b-85fb-8dde3fd77bc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D9F719E-043A-48D1-A830-F692AC6A7F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bf86a-d57c-4577-97b1-76f2b1a4e47b"/>
    <ds:schemaRef ds:uri="cbecb7dc-77de-4a4b-85fb-8dde3fd77b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7CA8FD-6F53-4B26-8C31-A876E5714A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INTERVENTORÍA (2)</vt:lpstr>
      <vt:lpstr>FACTOR MULTIPLICADOR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Mariana Catalina Baez Hincapie</cp:lastModifiedBy>
  <cp:revision/>
  <dcterms:created xsi:type="dcterms:W3CDTF">2026-02-17T18:54:21Z</dcterms:created>
  <dcterms:modified xsi:type="dcterms:W3CDTF">2026-05-08T16:11:34Z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0x010100B6B8C4DE5FFE8B4794D89CA1394028A2</vt:lpwstr>
  </property>
  <property fmtid="{D5CDD505-2E9C-101B-9397-08002B2CF9AE}" pid="3" name="Order">
    <vt:r8>37400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activity">
    <vt:lpwstr>{"FileActivityType":"9","FileActivityTimeStamp":"2026-02-24T16:03:25.447Z","FileActivityUsersOnPage":[{"DisplayName":"Daniel Eduardo Barragan Viloria","Id":"debarragan@minvivienda.gov.co"},{"DisplayName":"Carolina Maria de los Angeles Gonzalez Rodriguez","Id":"cmgonzalez@minvivienda.gov.co"},{"DisplayName":"Luz Angela Otalora Rodriguez","Id":"lotalora@minvivienda.gov.co"},{"DisplayName":"Daniel Eduardo Barragan Viloria","Id":"debarragan@minvivienda.gov.co"}],"FileActivityNavigationId":null}</vt:lpwstr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